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 reservationPassword="0"/>
  <workbookPr/>
  <bookViews>
    <workbookView xWindow="240" yWindow="120" windowWidth="14940" windowHeight="9225" activeTab="0"/>
  </bookViews>
  <sheets>
    <sheet name="Rekapitulace" sheetId="1" r:id="rId1"/>
    <sheet name="SO 98-98" sheetId="2" r:id="rId2"/>
    <sheet name="SO 101" sheetId="3" r:id="rId3"/>
    <sheet name="SO 403" sheetId="4" r:id="rId4"/>
  </sheets>
  <definedNames/>
  <calcPr/>
  <webPublishing/>
</workbook>
</file>

<file path=xl/sharedStrings.xml><?xml version="1.0" encoding="utf-8"?>
<sst xmlns="http://schemas.openxmlformats.org/spreadsheetml/2006/main" count="1428" uniqueCount="492">
  <si>
    <t>Aspe</t>
  </si>
  <si>
    <t>Soupis objektů s DPH</t>
  </si>
  <si>
    <t>5003520140</t>
  </si>
  <si>
    <t>Osvětlení a nástupiště na zastávce Pecerady</t>
  </si>
  <si>
    <t>ZŘ</t>
  </si>
  <si>
    <t>Základní řešení</t>
  </si>
  <si>
    <t>Odbytová cena:</t>
  </si>
  <si>
    <t>OC+DPH:</t>
  </si>
  <si>
    <t>Objekt</t>
  </si>
  <si>
    <t>Popis</t>
  </si>
  <si>
    <t>OC</t>
  </si>
  <si>
    <t>DPH</t>
  </si>
  <si>
    <t>OC+DPH</t>
  </si>
  <si>
    <t>Počet neoceněných položek</t>
  </si>
  <si>
    <t>D.4</t>
  </si>
  <si>
    <t>Ostatní objekty</t>
  </si>
  <si>
    <t xml:space="preserve">  SO 98-98</t>
  </si>
  <si>
    <t>Všeobecný objekt</t>
  </si>
  <si>
    <t>SŽDC05</t>
  </si>
  <si>
    <t>S</t>
  </si>
  <si>
    <t>O</t>
  </si>
  <si>
    <t>Příloha k formuláři pro ocenění nabídky</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</si>
  <si>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</si>
  <si>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</si>
  <si>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</si>
  <si>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</si>
  <si>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</si>
  <si>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</si>
  <si>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</si>
  <si>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</si>
  <si>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</si>
  <si>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</si>
  <si>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</si>
  <si>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</si>
  <si>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</si>
  <si>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</si>
  <si>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</si>
  <si>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</si>
  <si>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</si>
  <si>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</si>
  <si>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</si>
  <si>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</si>
  <si>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</si>
  <si>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</si>
  <si>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</si>
  <si>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98-98</t>
  </si>
  <si>
    <t>SD</t>
  </si>
  <si>
    <t>1</t>
  </si>
  <si>
    <t>Dokumentace stavby</t>
  </si>
  <si>
    <t>P</t>
  </si>
  <si>
    <t>VSEOB001</t>
  </si>
  <si>
    <t/>
  </si>
  <si>
    <t>Geodetická dokumentace skutečného provedení stavby</t>
  </si>
  <si>
    <t>KPL</t>
  </si>
  <si>
    <t>R-položka</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</si>
  <si>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</si>
  <si>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</si>
  <si>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</si>
  <si>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</si>
  <si>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</si>
  <si>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</si>
  <si>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</si>
  <si>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</si>
  <si>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</si>
  <si>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</si>
  <si>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</si>
  <si>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</si>
  <si>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</si>
  <si>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</si>
  <si>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Ostatní</t>
  </si>
  <si>
    <t>4</t>
  </si>
  <si>
    <t>VSEOB004</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</si>
  <si>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</si>
  <si>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</si>
  <si>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</si>
  <si>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5</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</si>
  <si>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</si>
  <si>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</si>
  <si>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</si>
  <si>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</si>
  <si>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E.1.1.1</t>
  </si>
  <si>
    <t>Železniční svršek</t>
  </si>
  <si>
    <t xml:space="preserve">  SO 101</t>
  </si>
  <si>
    <t>Zastávka Pecerady, úprava železničního svršku, nástupiště</t>
  </si>
  <si>
    <t>SO 101</t>
  </si>
  <si>
    <t>0</t>
  </si>
  <si>
    <t>VŠEOBECNÉ KONSTRUKCE A PRÁCE</t>
  </si>
  <si>
    <t>015111</t>
  </si>
  <si>
    <t>POPLATKY ZA LIKVIDACŮ ODPADŮ NEKONTAMINOVANÝCH - 17 05 04 VYTĚŽENÉ ZEMINY A HORNINY - I. TŘÍDA TĚŽITELNOSTI</t>
  </si>
  <si>
    <t>T</t>
  </si>
  <si>
    <t>2019_OTSKP</t>
  </si>
  <si>
    <t>odkop nástupiště a příkop-dosyp</t>
  </si>
  <si>
    <t>(367,475m3+83,000m3-350,625m3)*1,8t/m3</t>
  </si>
  <si>
    <t>1. Položka obsahuje: veškeré poplatky provozovateli skládky, recyklační linky nebo jiného zařízení na zpracování nebo likvidaci odpadů související s převzetím, uložením, zpracováním nebo likvidací odpadu    
2. Položka neobsahuje: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</si>
  <si>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015140</t>
  </si>
  <si>
    <t>POPLATKY ZA LIKVIDACI ODPADŮ NEKONTAMINOVANÝCH - 17 01 01 BETON Z DEMOLIC OBJEKTŮ, ZÁKLATŮ TV</t>
  </si>
  <si>
    <t>poplatek za beton ze základových částí u nástupišť</t>
  </si>
  <si>
    <t>(2*0,15+0,85*0,3+0,4*0,3)*150m*2,4/1000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</si>
  <si>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</si>
  <si>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015160</t>
  </si>
  <si>
    <t>POPLATKY ZA LIKVIDACI ODPADŮ NEKONTAMINOVANÝCH - 02 01 03  SMÝCENÉ STROMY A KEŘE</t>
  </si>
  <si>
    <t>tzn. kompostování, likvidace;</t>
  </si>
  <si>
    <t>hustota dřeva cca 650 kg/m3 x přibližné objemy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</si>
  <si>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</si>
  <si>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015210</t>
  </si>
  <si>
    <t>POPLATKY ZA LIKVIDACŮ ODPADŮ NEKONTAMINOVANÝCH - 17 01 01 ŽELEZNIČNÍ PRAŽCE BETONOVÉ</t>
  </si>
  <si>
    <t>odvoz pražců</t>
  </si>
  <si>
    <t>800*0.272</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</si>
  <si>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</si>
  <si>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015340</t>
  </si>
  <si>
    <t>POPLATKY ZA LIKVIDACI ODPADŮ NEKONTAMINOVANÝCH - 02 01 03  PAŘEZY</t>
  </si>
  <si>
    <t>dle dendrologického průzkumu</t>
  </si>
  <si>
    <t>58</t>
  </si>
  <si>
    <t>015130</t>
  </si>
  <si>
    <t>POPLATKY ZA LIKVIDACŮ ODPADŮ NEKONTAMINOVANÝCH - 17 03 02 VYBOURANÝ ASFALTOVÝ BETON BEZ DEHTU</t>
  </si>
  <si>
    <t>poplatek za asfalt v okolí přejezdu</t>
  </si>
  <si>
    <t>5m2*0.2m*1.8m3/t</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</si>
  <si>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</si>
  <si>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61</t>
  </si>
  <si>
    <t>R999</t>
  </si>
  <si>
    <t>PŘECHODNÁ ÚPRAVA PROVOZU NA POZEMNÍ KOMUNIKACI</t>
  </si>
  <si>
    <t>[bez vazby na CS]</t>
  </si>
  <si>
    <t>PD, DZ, zřízení, pronájem, odstranění, údržba v celé délce úpravy přejezdu, včetně značení obj. tras a provizorního zajištění provozu</t>
  </si>
  <si>
    <t>dle požadavku</t>
  </si>
  <si>
    <t>Položka zahrnuje veškeré činnosti a náklady spojené s zajištěním dopravy, objízdích tras a značení před zahájením prací, v průběhu realizace a po ukončení prací.</t>
  </si>
  <si>
    <t>ZEMNÍ PRÁCE</t>
  </si>
  <si>
    <t>6</t>
  </si>
  <si>
    <t>111208</t>
  </si>
  <si>
    <t>ODSTRANĚNÍ KŘOVIN S ODVOZEM DO 20KM</t>
  </si>
  <si>
    <t>M2</t>
  </si>
  <si>
    <t>dle situace</t>
  </si>
  <si>
    <t>2m x 130m</t>
  </si>
  <si>
    <t>odstranění křovin a stromů do průměru 100 mm     
doprava dřevin na předepsanou vzdálenost     
spálení na hromadách nebo štěpkování</t>
  </si>
  <si>
    <t>7</t>
  </si>
  <si>
    <t>112028</t>
  </si>
  <si>
    <t>KÁCENÍ STROMŮ D KMENE DO 0,9M S ODSTRANĚNÍM PAŘEZŮ, ODVOZ DO 20KM</t>
  </si>
  <si>
    <t>KUS</t>
  </si>
  <si>
    <t>situace</t>
  </si>
  <si>
    <t>3 ks</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</si>
  <si>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</si>
  <si>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8</t>
  </si>
  <si>
    <t>123738</t>
  </si>
  <si>
    <t>ODKOP PRO SPOD STAVBU SILNIC A ŽELEZNIC TŘ. I, ODVOZ DO 20KM</t>
  </si>
  <si>
    <t>M3</t>
  </si>
  <si>
    <t>nástupiště + příkop + zídka</t>
  </si>
  <si>
    <t>367,475m3+83,000m3+2.5m3 
367,475+83+2,5=452.975 [A]</t>
  </si>
  <si>
    <t>položka zahrnuje:    
-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</si>
  <si>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9</t>
  </si>
  <si>
    <t>17120</t>
  </si>
  <si>
    <t>ULOŽENÍ SYPANINY DO NÁSYPŮ A NA SKLÁDKY BEZ ZHUTNĚNÍ</t>
  </si>
  <si>
    <t>Výkop-dosyp</t>
  </si>
  <si>
    <t>367,475-350,625</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</si>
  <si>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</si>
  <si>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10</t>
  </si>
  <si>
    <t>17180</t>
  </si>
  <si>
    <t>ULOŽENÍ SYPANINY DO NÁSYPŮ Z NAKUPOVANÝCH MATERIÁLŮ</t>
  </si>
  <si>
    <t>dosyp pod přístupovou komunikaci</t>
  </si>
  <si>
    <t>1,758/2m2*17,174m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</si>
  <si>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</si>
  <si>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11</t>
  </si>
  <si>
    <t>17610</t>
  </si>
  <si>
    <t>VÝPLNĚ ZE ZEMIN SE ZHUTNĚNÍM</t>
  </si>
  <si>
    <t>dosyp</t>
  </si>
  <si>
    <t>350,625m3</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</si>
  <si>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</si>
  <si>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12</t>
  </si>
  <si>
    <t>18110</t>
  </si>
  <si>
    <t>ÚPRAVA PLÁNĚ SE ZHUTNĚNÍM V HORNINĚ TŘ. I</t>
  </si>
  <si>
    <t>hutnění pláně, pláň pod nástupištními, pláň pod přístupovou komunikací</t>
  </si>
  <si>
    <t>170m*2,5m + 17,174m*2m</t>
  </si>
  <si>
    <t>položka zahrnuje úpravu pláně včetně vyrovnání výškových rozdílů. Míru zhutnění určuje projekt.</t>
  </si>
  <si>
    <t>13</t>
  </si>
  <si>
    <t>18221</t>
  </si>
  <si>
    <t>ROZPROSTŘENÍ ORNICE VE SVAHU V TL DO 0,10M</t>
  </si>
  <si>
    <t>ochrana svahu</t>
  </si>
  <si>
    <t>odměřeno dle situace</t>
  </si>
  <si>
    <t>položka zahrnuje:    
nutné přemístění ornice z dočasných skládek vzdálených do 50m    
rozprostření ornice v předepsané tloušťce ve svahu přes 1:5</t>
  </si>
  <si>
    <t>59</t>
  </si>
  <si>
    <t>113138</t>
  </si>
  <si>
    <t>ODSTRANĚNÍ KRYTU ZPEVNĚNÝCH PLOCH S ASFALT POJIVEM, ODVOZ DO 20KM</t>
  </si>
  <si>
    <t>odstranění asfaltu v okolí přejezdu</t>
  </si>
  <si>
    <t>5m2*0.2m 
5*0,2=1.000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</si>
  <si>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</si>
  <si>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SVISLÉ KONSTRUKCE</t>
  </si>
  <si>
    <t>14</t>
  </si>
  <si>
    <t>31131</t>
  </si>
  <si>
    <t>ZDI A STĚNY PODP A VOL Z PROST BET</t>
  </si>
  <si>
    <t>schody+koncová zídka+zeď u přístupové komuniakce</t>
  </si>
  <si>
    <t>0,916m3+1,085m3+4,234m3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</si>
  <si>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</si>
  <si>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15</t>
  </si>
  <si>
    <t>311366</t>
  </si>
  <si>
    <t>VÝZTUŽ ZDÍ A STĚN PODP A VOL Z KARI-SÍTÍ</t>
  </si>
  <si>
    <t>vyztužení zdi, zakončení nastupiště a schodů, +20%, oka 10x10cm x 8mm drát</t>
  </si>
  <si>
    <t>(6,97+28,16+2*0,96+2*0,46+3*0,68+0,5+2*0,75+4)*1,2*0,008t/m3</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</si>
  <si>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</si>
  <si>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16</t>
  </si>
  <si>
    <t>348171</t>
  </si>
  <si>
    <t>ZÁBRADLÍ Z DÍLCŮ KOVOVÝCH S NÁTĚREM</t>
  </si>
  <si>
    <t>KG</t>
  </si>
  <si>
    <t>viz výkresy zábradlí</t>
  </si>
  <si>
    <t>1131kg+124kg+79kg</t>
  </si>
  <si>
    <t>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</si>
  <si>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VODOROVNÉ KONSTRUKCE</t>
  </si>
  <si>
    <t>17</t>
  </si>
  <si>
    <t>451312</t>
  </si>
  <si>
    <t>PODKLADNÍ A VÝPLŇOVÉ VRSTVY Z PROSTÉHO BETONU C12/15</t>
  </si>
  <si>
    <t>170m*0,18m3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</si>
  <si>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</si>
  <si>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KOMUNIKACE</t>
  </si>
  <si>
    <t>18</t>
  </si>
  <si>
    <t>513550</t>
  </si>
  <si>
    <t>KOLEJOVÉ LOŽE - DOPLNĚNÍ Z KAMENIVA HRUBÉHO DRCENÉHO (ŠTĚRK)</t>
  </si>
  <si>
    <t>doplň. lože při podbíjení</t>
  </si>
  <si>
    <t>1. Položka obsahuje:    
 – dodávku, dopravu a uložení kameniva předepsané specifikace a frakce v požadované míře zhutnění    
2. Položka neobsahuje:    
 X    
3. Způsob měření:    
Měří se objem kolejového lože v projektovaném profilu.</t>
  </si>
  <si>
    <t>19</t>
  </si>
  <si>
    <t>528352</t>
  </si>
  <si>
    <t>KOLEJ 49 E1, ROZD. "U", BEZSTYKOVÁ, PR. BET. BEZPODKLADNICOVÝ, UP. PRUŽNÉ</t>
  </si>
  <si>
    <t>M</t>
  </si>
  <si>
    <t>výměna koleje</t>
  </si>
  <si>
    <t>odměřeno dle předkategorizace</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</si>
  <si>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</si>
  <si>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20</t>
  </si>
  <si>
    <t>542121</t>
  </si>
  <si>
    <t>SMĚROVÉ A VÝŠKOVÉ VYROVNÁNÍ KOLEJE NA PRAŽCÍCH BETONOVÝCH DO 0,05 M</t>
  </si>
  <si>
    <t>vyrovnání koleje v napojeni do stávajícího stavu + zbytek po výměně</t>
  </si>
  <si>
    <t>3*25m + 200m 
3*25+200=275.000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</si>
  <si>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</si>
  <si>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21</t>
  </si>
  <si>
    <t>542211</t>
  </si>
  <si>
    <t>SMĚROVÉ A VÝŠKOVÉ VYROVNÁNÍ VÝHYBKOVÉ KONSTRUKCE NA PRAŽCÍCH DŘEVĚNÝCH DO 0,05 M</t>
  </si>
  <si>
    <t>vyrovnání výhybky č.1</t>
  </si>
  <si>
    <t>délka výhybky 33m+ 17m odbočná větev</t>
  </si>
  <si>
    <t>22</t>
  </si>
  <si>
    <t>545122</t>
  </si>
  <si>
    <t>SVAR KOLEJNIC (STEJNÉHO TVARU) 49 E1, T SPOJITĚ</t>
  </si>
  <si>
    <t>svařovani kolejnicových pásů</t>
  </si>
  <si>
    <t>2*7kus</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</si>
  <si>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</si>
  <si>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23</t>
  </si>
  <si>
    <t>56334</t>
  </si>
  <si>
    <t>VOZOVKOVÉ VRSTVY ZE ŠTĚRKODRTI TL. DO 200MM</t>
  </si>
  <si>
    <t>podklad přístupová komunikace + komunikace okolo přejezdu</t>
  </si>
  <si>
    <t>17,174m*2m+5m2 
17,174*2+5=39.348 [A]</t>
  </si>
  <si>
    <t>- dodání kameniva předepsané kvality a zrnitosti- rozprostření a zhutnění vrstvy v předepsané tloušťce- zřízení vrstvy bez rozlišení šířky, pokládání vrstvy po etapách- nezahrnuje postřiky, nátěry</t>
  </si>
  <si>
    <t>24</t>
  </si>
  <si>
    <t>56341</t>
  </si>
  <si>
    <t>VOZOVKOVÉ VRSTVY ZE ŠTĚRKOPÍSKU TL. DO 50MM</t>
  </si>
  <si>
    <t>podklad nástupistě</t>
  </si>
  <si>
    <t>1,1m*170m</t>
  </si>
  <si>
    <t>- rozprostření a zhutnění vrstvy v předepsané tloušťce    
- zřízení vrstvy bez rozlišení šířky, pokládání vrstvy po etapách    
- nezahrnuje postřiky, nátěry</t>
  </si>
  <si>
    <t>25</t>
  </si>
  <si>
    <t>56414</t>
  </si>
  <si>
    <t>VOZOVKOVÉ VRSTVY Z ASFALTOCEMENT BETONU TL 50MM</t>
  </si>
  <si>
    <t>doasfaltování okolo přejezdu</t>
  </si>
  <si>
    <t>5m2</t>
  </si>
  <si>
    <t>- dodání asfaltové směsi s vysokou mezerovitostí v požadované kvalitě  a tekuté malty specifického složení na bázi cementu    
- očištění podkladu    
- uložení směsi dle předepsaného technologického předpisu a zhutnění vrstvy v předepsané tloušťce, prolití nebo zavibrování výplňové malty    
- zřízení vrstvy bez rozlišení šířky, pokládání vrstvy po etapách, včetně pracovních spar a spojů    
- úpravu napojení, ukončení    
- úpravu dilatačních spar včetně předepsané výztuže    
- nezahrnuje postřiky, nátěry    
- nezahrnuje úpravu povrchu krytu</t>
  </si>
  <si>
    <t>26</t>
  </si>
  <si>
    <t>582611</t>
  </si>
  <si>
    <t>KRYTY Z BETON DLAŽDIC SE ZÁMKEM ŠEDÝCH TL 60MM DO LOŽE Z KAM</t>
  </si>
  <si>
    <t>200x200 mm, ukončení nástupiště + přístupová komunikace</t>
  </si>
  <si>
    <t>1,3m*170m+34,348m2-0,8m2-71m2</t>
  </si>
  <si>
    <t>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</si>
  <si>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27</t>
  </si>
  <si>
    <t>58261A</t>
  </si>
  <si>
    <t>KRYTY Z BETON DLAŽDIC SE ZÁMKEM BAREV RELIÉF TL 60MM DO LOŽE Z KAM</t>
  </si>
  <si>
    <t>červené, konec přístupové komunikace a pás před stříštřeškem</t>
  </si>
  <si>
    <t>2*(0,8m*1,1m)+0,4m*2m</t>
  </si>
  <si>
    <t>- 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</si>
  <si>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48</t>
  </si>
  <si>
    <t>R582613 - 2</t>
  </si>
  <si>
    <t>betonová zámková dlažba barva přírodní do lože tl. 30 mm - bezspárová</t>
  </si>
  <si>
    <t>Technická specifikace položky vychází z textace katalogových listů OTSKP včetně příslušných poznámek k souborům cen.</t>
  </si>
  <si>
    <t>60</t>
  </si>
  <si>
    <t>56343</t>
  </si>
  <si>
    <t>VOZOVKOVÉ VRSTVY ZE ŠTĚRKOPÍSKU TL. DO 150MM</t>
  </si>
  <si>
    <t>- dodání kameniva předepsané kvality a zrnitosti  
- rozprostření a zhutnění vrstvy v předepsané tloušťce  
- zřízení vrstvy bez rozlišení šířky, pokládání vrstvy po etapách  
- nezahrnuje postřiky, nátěry</t>
  </si>
  <si>
    <t>VŠEOBECNÉ ELEKTRO</t>
  </si>
  <si>
    <t>28</t>
  </si>
  <si>
    <t>702112</t>
  </si>
  <si>
    <t>KABELOVÝ ŽLAB ZEMNÍ VČETNĚ KRYTU SVĚTLÉ ŠÍŘKY PŘES 120 DO 250 MM</t>
  </si>
  <si>
    <t>uložení stávajích kabelů do nového nástupiště</t>
  </si>
  <si>
    <t>400m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</si>
  <si>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</si>
  <si>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29</t>
  </si>
  <si>
    <t>702212</t>
  </si>
  <si>
    <t>KABELOVÁ CHRÁNIČKA ZEMNÍ DN PŘES 100 DO 200 MM</t>
  </si>
  <si>
    <t>ochrana stávající kabeláže, ZZ SDĚL</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</si>
  <si>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</si>
  <si>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30</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</si>
  <si>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</si>
  <si>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</si>
  <si>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</si>
  <si>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31</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</si>
  <si>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</si>
  <si>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</si>
  <si>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</si>
  <si>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OSTATNÍ PRÁCE</t>
  </si>
  <si>
    <t>32</t>
  </si>
  <si>
    <t>917223</t>
  </si>
  <si>
    <t>SILNIČNÍ A CHODNÍKOVÉ OBRUBY Z BETONOVÝCH OBRUBNÍKŮ ŠÍŘ 100MM</t>
  </si>
  <si>
    <t>zakončení přístupové komunikace a ukončení dlažby nástupiště</t>
  </si>
  <si>
    <t>165m + 2*17,174m+2*2m</t>
  </si>
  <si>
    <t>Položka zahrnuje: dodání a pokládku betonových obrubníků o rozměrech předepsaných zadávací dokumentací    
betonové lože i boční betonovou opěrku.</t>
  </si>
  <si>
    <t>33</t>
  </si>
  <si>
    <t>921940</t>
  </si>
  <si>
    <t>MONTÁŽ PŘEJEZDU NEBO PŘECHODU Z JAKÝCHKOLIV VYZÍSKANÝCH NEBO REGENEROVANÝCH DÍLCŮ</t>
  </si>
  <si>
    <t>19m2</t>
  </si>
  <si>
    <t>1. Položka obsahuje:    
 – dodání a pokládka panelů včetně lože    
 – příplatky za ztížené podmínky vyskytující se při zřízení kolejových vah, např. za překážky na straně koleje apod.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</si>
  <si>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34</t>
  </si>
  <si>
    <t>924420</t>
  </si>
  <si>
    <t>NÁSTUPIŠTĚ L (H) BEZ KONZOLOVÝCH DESEK</t>
  </si>
  <si>
    <t>170m</t>
  </si>
  <si>
    <t>1. Položka obsahuje: dodávku veškerých prvků a částí daného typu nástupiště dle odpovídajících vzorových listů a TKP, zřízení nástupiště typu L nebo H na požadovanou osovou vzdálenost kolejí i výšku nástupní hrany nad TK, slepá zakončení nástupiště, příplatky za ztížené podmínky při práci v kolejišti, např. za překážky na straně koleje ap.    
2. Položka neobsahuje: zemní práce, tj. odkopávky, hloubení rýh, násypy, zásypy ad.,    
 náklady na zřízení zpevněné plochy nástupiště vyjma konzolových desek, např. ze zámkové dlažby, asfaltu ap. včetně konstrukčních vrstev, jiná zakončení nástupiště, např. schůdky apod.,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</si>
  <si>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35</t>
  </si>
  <si>
    <t>924913</t>
  </si>
  <si>
    <t>NÁSTUPIŠTĚ - OPTICKÉ ZNAČENÍ NÁTĚREM ŠÍŘKY 0,15 M, ODSTÍN ŽLUTÁ 6200</t>
  </si>
  <si>
    <t>1. Položka obsahuje: příprava a očištění podkladu, dodání a aplikace nátěrové hmoty    
2. Položka neobsahuje:    
3. Způsob měření: Měří se metr délkový.</t>
  </si>
  <si>
    <t>36</t>
  </si>
  <si>
    <t>R935842</t>
  </si>
  <si>
    <t>ŽLABY A RIGOLY Z BETONOVÝCH ŽLABOVEK ŠÍŘKY DO 900 MM DO BETONU</t>
  </si>
  <si>
    <t>odvodnění nástupiště příkopem</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</si>
  <si>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</si>
  <si>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37</t>
  </si>
  <si>
    <t>93620</t>
  </si>
  <si>
    <t>DROBNÉ DOPLŇK KONSTR PREFABRIK BETON A ŽELEZOBETON</t>
  </si>
  <si>
    <t>znovuvybudování závěrné zídky</t>
  </si>
  <si>
    <t>2*7*0,087m3</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</si>
  <si>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</si>
  <si>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38</t>
  </si>
  <si>
    <t>93631</t>
  </si>
  <si>
    <t>DROBNÉ DOPLŇK KONSTR BETON MONOLIT</t>
  </si>
  <si>
    <t>beton pro patky zábradlí</t>
  </si>
  <si>
    <t>11*0,063 m3+5*0,063m3</t>
  </si>
  <si>
    <t>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</si>
  <si>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39</t>
  </si>
  <si>
    <t>93751</t>
  </si>
  <si>
    <t>MOBILIÁŘ - KOVOVÉ LAVIČKY</t>
  </si>
  <si>
    <t>2 ks</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</si>
  <si>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</si>
  <si>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40</t>
  </si>
  <si>
    <t>93753</t>
  </si>
  <si>
    <t>MOBILIÁŘ - KOVOVÉ KOŠE NA ODPADKY</t>
  </si>
  <si>
    <t>Položka zahrnuje:- montáž, osazení a dodávku kompletního zařízení, předepsaného zadávací dokumentací- mimostavništní a vnitrostaveništní dopravu- nezbytné zemní práce a základové konstrukce- předepsanou povrchovou úpravu (nátěry a pod.)Pozn.: materiál uvedený v textu představuje rozhodující podíl ve výrobku</t>
  </si>
  <si>
    <t>41</t>
  </si>
  <si>
    <t>965113</t>
  </si>
  <si>
    <t>DEMONTÁŽ KOLEJE NA BETONOVÝCH PRAŽCÍCH DO KOLEJOVÝCH POLÍ S ODVOZEM NA MONTÁŽNÍ ZÁKLADNU S NÁSLEDNÝM ROZEBRÁNÍM</t>
  </si>
  <si>
    <t>demontáž stavajícího koleje</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</si>
  <si>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</si>
  <si>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42</t>
  </si>
  <si>
    <t>965116</t>
  </si>
  <si>
    <t>DEMONTÁŽ KOLEJE NA BETONOVÝCH PRAŽCÍCH - ODVOZ ROZEBRANÝCH SOUČÁSTÍ (Z MÍSTA DEMONTÁŽE NEBO Z MONTÁŽNÍ ZÁKLADNY) K LIKVIDACI</t>
  </si>
  <si>
    <t>tkm</t>
  </si>
  <si>
    <t>koleje, pražce, drobné kolejivo</t>
  </si>
  <si>
    <t>(217+3+399*2*0,04943)*20=5 188.903 [A]</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</si>
  <si>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</si>
  <si>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43</t>
  </si>
  <si>
    <t>965311</t>
  </si>
  <si>
    <t>ROZEBRÁNÍ PŘEJEZDU, PŘECHODU Z DÍLCŮ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</si>
  <si>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</si>
  <si>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44</t>
  </si>
  <si>
    <t>965312</t>
  </si>
  <si>
    <t>ROZEBRÁNÍ PŘEJEZDU, PŘECHODU Z DÍLCŮ - ODVOZ (NA LIKVIDACI ODPADŮ NEBO JINÉ URČENÉ MÍSTO)</t>
  </si>
  <si>
    <t>7*2*0,3t*20km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</si>
  <si>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</si>
  <si>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45</t>
  </si>
  <si>
    <t>97611</t>
  </si>
  <si>
    <t>VYBOURÁNÍ DROBNÝCH PŘEDMĚTŮ Z BETON DÍLCŮ</t>
  </si>
  <si>
    <t>odměřeno dle situace-závěrná zídka</t>
  </si>
  <si>
    <t>7*1m*2</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</si>
  <si>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</si>
  <si>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46</t>
  </si>
  <si>
    <t>R001</t>
  </si>
  <si>
    <t>POSUN ČEKÁRNY</t>
  </si>
  <si>
    <t>KS</t>
  </si>
  <si>
    <t>přesun celkové konstrukce čekárny, včetně založení základů</t>
  </si>
  <si>
    <t>47</t>
  </si>
  <si>
    <t>R002</t>
  </si>
  <si>
    <t>VELKOPLOŠNÁ NÁSTUPIŠTNÍ DESKA (1000x1000x80)</t>
  </si>
  <si>
    <t>170m*1,00 m</t>
  </si>
  <si>
    <t>velkoformátová deska nástupiště</t>
  </si>
  <si>
    <t>49</t>
  </si>
  <si>
    <t>R91816</t>
  </si>
  <si>
    <t>ČELA BETONOVÁ PROPUSTU Z TRUB DN DO 800MM</t>
  </si>
  <si>
    <t>1 ks</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</si>
  <si>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Zahrnuje případné zábradlí.</t>
  </si>
  <si>
    <t>50</t>
  </si>
  <si>
    <t>91836</t>
  </si>
  <si>
    <t>PROPUSTY Z TRUB DN 800MM</t>
  </si>
  <si>
    <t>5m</t>
  </si>
  <si>
    <t>Položka zahrnuje:  
- dodání a položení potrubí z trub z dokumentací předepsaného materiálu a předepsaného průměru  
- případné úpravy trub (zkrácení, šikmé seříznutí)  
Nezahrnuje podkladní vrstvy a obetonování.</t>
  </si>
  <si>
    <t>51</t>
  </si>
  <si>
    <t>923711</t>
  </si>
  <si>
    <t>TABULE VELIKOSTI 2300X600 MM "NÁZEV STANICE" (NA OCELOVÝCH SLOUPCÍCH)</t>
  </si>
  <si>
    <t>5ks tabule s popisem zastávky</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</si>
  <si>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</si>
  <si>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52</t>
  </si>
  <si>
    <t>R923721a</t>
  </si>
  <si>
    <t>TABULE VELIKOSTI 300X350 MM "ZÁKAZ VSTUPU"</t>
  </si>
  <si>
    <t>1ks umístěno na zábradlí</t>
  </si>
  <si>
    <t>53</t>
  </si>
  <si>
    <t>R923721b</t>
  </si>
  <si>
    <t>TABULE VELIKOSTI 200x266 MM "KOUŘENÍ ZAKÁZÁNO"</t>
  </si>
  <si>
    <t>1ks umístěno k přístřešku  
umístěno dle situace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</si>
  <si>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   
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</si>
  <si>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54</t>
  </si>
  <si>
    <t>923731</t>
  </si>
  <si>
    <t>TABULE VELIKOSTI 1750X365 MM "OZNAČENÍ SMĚRŮ" (NA OCELOVÝCH SLOUPCÍCH)</t>
  </si>
  <si>
    <t>1ks umístěno na osvětlení</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</si>
  <si>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</si>
  <si>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55</t>
  </si>
  <si>
    <t>923761</t>
  </si>
  <si>
    <t>TABULE VELIKOSTI 600X300 MM "OZNAČENÍ VÝCHODU Z NÁSTUPIŠTĚ"</t>
  </si>
  <si>
    <t>56</t>
  </si>
  <si>
    <t>R92381</t>
  </si>
  <si>
    <t>SLOUPEK DN 100 PRO NÁVĚST , dl. 3,1m</t>
  </si>
  <si>
    <t>návěsti</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</si>
  <si>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</si>
  <si>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57</t>
  </si>
  <si>
    <t>R9390001</t>
  </si>
  <si>
    <t>TABULE S PIKTOGRAMY OSAZENÁ NA SLOUPECH OSVTĚLENÍ</t>
  </si>
  <si>
    <t>4ks, rozdělení na sektory</t>
  </si>
  <si>
    <t>tabulky sektorů</t>
  </si>
  <si>
    <t>E.3.6</t>
  </si>
  <si>
    <t>Rozvodny vn, nn, osvětlení a dálkové ovládání odpojovačů</t>
  </si>
  <si>
    <t xml:space="preserve">  SO 403</t>
  </si>
  <si>
    <t>Rozvody nn a osvětlení</t>
  </si>
  <si>
    <t>SO 403</t>
  </si>
  <si>
    <t>Zemní práce</t>
  </si>
  <si>
    <t>13193B</t>
  </si>
  <si>
    <t>HLOUBENÍ JAM ZAPAŽ I NEPAŽ TŘ. III - DOPRAVA</t>
  </si>
  <si>
    <t>M3KM</t>
  </si>
  <si>
    <t>Položka zahrnuje samostatnou dopravu zeminy. Množství se určí jako součin kubatutry [m3] a požadované vzdálenosti [km].</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</si>
  <si>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</si>
  <si>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</si>
  <si>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</si>
  <si>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</si>
  <si>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</si>
  <si>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</si>
  <si>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18210</t>
  </si>
  <si>
    <t>ÚPRAVA POVRCHŮ SROVNÁNÍM ÚZEMÍ</t>
  </si>
  <si>
    <t>položka zahrnuje srovnání výškových rozdílů terénu</t>
  </si>
  <si>
    <t>Základy</t>
  </si>
  <si>
    <t>272314</t>
  </si>
  <si>
    <t>ZÁKLADY Z PROSTÉHO BETONU DO C25/30</t>
  </si>
  <si>
    <t>Přidružená stavební výroba</t>
  </si>
  <si>
    <t>702211</t>
  </si>
  <si>
    <t>KABELOVÁ CHRÁNIČKA ZEMNÍ DN DO 100 MM</t>
  </si>
  <si>
    <t>702903</t>
  </si>
  <si>
    <t>ZASYPÁNÍ KABELOVÉHO ŽLABU VRSTVOU Z PŘESÁTÉHO PÍSKU SVĚTLÉ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</si>
  <si>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</si>
  <si>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703422</t>
  </si>
  <si>
    <t>ELEKTROINSTALAČNÍ TRUBKA PLASTOVÁ UV STABILNÍ VČETNĚ UPEVNĚNÍ A PŘÍSLUŠENSTVÍ DN PRŮMĚRU PŘES 25 DO 40 MM</t>
  </si>
  <si>
    <t>1. Položka obsahuje:    
 – přípravu podkladu pro osazení    
2. Položka neobsahuje:    
 X    
3. Způsob měření:    
Měří se metr délkový.</t>
  </si>
  <si>
    <t>741921</t>
  </si>
  <si>
    <t>UZEMŇOVACÍ VODIČ V ZEMI NEREZOVÝ (V4A)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</si>
  <si>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</si>
  <si>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</si>
  <si>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</si>
  <si>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</si>
  <si>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742H12</t>
  </si>
  <si>
    <t>KABEL NN ČTYŘ- A PĚTIŽÍLOVÝ CU S PLASTOVOU IZOLACÍ OD 4 DO 16 MM2</t>
  </si>
  <si>
    <t>742H23</t>
  </si>
  <si>
    <t>KABEL NN ČTYŘ- A PĚTIŽÍLOVÝ AL S PLASTOVOU IZOLACÍ OD 25 DO 50 MM2</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</si>
  <si>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</si>
  <si>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</si>
  <si>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</si>
  <si>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743553</t>
  </si>
  <si>
    <t>SVÍTIDLO VENKOVNÍ VŠEOBECNÉ LED, MIN. IP 44, PŘES 25 DO 45 W</t>
  </si>
  <si>
    <t>1. Položka obsahuje:    
 – zdroj a veškeré příslušenství    
 – technický popis viz. projektová dokumentace    
2. Položka neobsahuje:    
 X    
3. Způsob měření:    
Udává se počet kusů kompletní konstrukce nebo práce.</t>
  </si>
  <si>
    <t>743566</t>
  </si>
  <si>
    <t>SVÍTIDLO VENKOVNÍ VŠEOBECNÉ - MONTÁŽ SVÍTIDLA</t>
  </si>
  <si>
    <t>1. Položka obsahuje:    
 – veškeré příslušenství    
 – technický popis viz. projektová dokumentace    
2. Položka neobsahuje:    
 X    
3. Způsob měření:    
Udává se počet kusů kompletní konstrukce nebo práce.</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</si>
  <si>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</si>
  <si>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</si>
  <si>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</si>
  <si>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</si>
  <si>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</si>
  <si>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</si>
  <si>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746671</t>
  </si>
  <si>
    <t>ROZŠÍŘENÍ PLC NEBO IPC O KOMUNIKAČNÍ JEDNOTKU PRO KOMUNIKACI S NAD/PODŘÍZENÝM SYSTÉMEM</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</si>
  <si>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</si>
  <si>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746673</t>
  </si>
  <si>
    <t>PŘEVODNÍK ROZHRANÍ METALICKÉHO DLE SPECIFIKACE NA OPTICKÉ, 1:1, PROTOKOLOVĚ TRANSPARENTNÍ</t>
  </si>
  <si>
    <t>746691</t>
  </si>
  <si>
    <t>PŘIPOJENÍ TELEMECHANICKÉ CESTY NA ED, OŽIVENÍ, ZPROVOZNĚNÍ - 1. OBJEKT</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</si>
  <si>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</si>
  <si>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</si>
  <si>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</si>
  <si>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</si>
  <si>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747214</t>
  </si>
  <si>
    <t>CELKOVÁ PROHLÍDKA, ZKOUŠENÍ, MĚŘENÍ A VYHOTOVENÍ VÝCHOZÍ REVIZNÍ ZPRÁVY, PRO OBJEM IN - PŘÍPLATEK ZA KAŽDÝCH DALŠÍCH I ZAPOČATÝCH 500 TIS. KČ</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</si>
</sst>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sharedStrings" Target="sharedStrings.xml" /><Relationship Id="rId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dimension ref="A1:F1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f>
      </c>
    </row>
    <row r="7" spans="2:3" ht="12.75" customHeight="1">
      <c r="B7" s="8" t="s">
        <v>7</v>
      </c>
      <c s="10">
        <f>0+E10+E12+E14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98-98'!K8+'SO 98-98'!M8</f>
      </c>
      <c s="14">
        <f>C11*0.21</f>
      </c>
      <c s="14">
        <f>C11+D11</f>
      </c>
      <c s="13">
        <f>'SO 98-98'!T7</f>
      </c>
    </row>
    <row r="12" spans="1:6" ht="12.75">
      <c r="A12" s="11" t="s">
        <v>80</v>
      </c>
      <c s="12" t="s">
        <v>81</v>
      </c>
      <c s="14">
        <f>0+C13</f>
      </c>
      <c s="14">
        <f>C12*0.21</f>
      </c>
      <c s="14">
        <f>0+E13</f>
      </c>
      <c s="13">
        <f>0+F13</f>
      </c>
    </row>
    <row r="13" spans="1:6" ht="12.75">
      <c r="A13" s="11" t="s">
        <v>82</v>
      </c>
      <c s="12" t="s">
        <v>83</v>
      </c>
      <c s="14">
        <f>'SO 101'!K8+'SO 101'!M8</f>
      </c>
      <c s="14">
        <f>C13*0.21</f>
      </c>
      <c s="14">
        <f>C13+D13</f>
      </c>
      <c s="13">
        <f>'SO 101'!T7</f>
      </c>
    </row>
    <row r="14" spans="1:6" ht="12.75">
      <c r="A14" s="11" t="s">
        <v>423</v>
      </c>
      <c s="12" t="s">
        <v>424</v>
      </c>
      <c s="14">
        <f>0+C15</f>
      </c>
      <c s="14">
        <f>C14*0.21</f>
      </c>
      <c s="14">
        <f>0+E15</f>
      </c>
      <c s="13">
        <f>0+F15</f>
      </c>
    </row>
    <row r="15" spans="1:6" ht="12.75">
      <c r="A15" s="11" t="s">
        <v>425</v>
      </c>
      <c s="12" t="s">
        <v>426</v>
      </c>
      <c s="14">
        <f>'SO 403'!K8+'SO 403'!M8</f>
      </c>
      <c s="14">
        <f>C15*0.21</f>
      </c>
      <c s="14">
        <f>C15+D15</f>
      </c>
      <c s="13">
        <f>'SO 403'!T7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COUNTIFS(L8:L27,"=0",A8:A27,"P")+COUNTIFS(L8:L27,"",A8:A27,"P")+SUM(Q8:Q27)</f>
      </c>
    </row>
    <row r="8" spans="1:13" ht="12.75">
      <c r="A8" t="s">
        <v>44</v>
      </c>
      <c r="C8" s="28" t="s">
        <v>45</v>
      </c>
      <c r="E8" s="30" t="s">
        <v>17</v>
      </c>
      <c r="J8" s="29">
        <f>0+J9+J22</f>
      </c>
      <c s="29">
        <f>0+K9+K22</f>
      </c>
      <c s="29">
        <f>0+L9+L22</f>
      </c>
      <c s="29">
        <f>0+M9+M22</f>
      </c>
    </row>
    <row r="9" spans="1:13" ht="12.75">
      <c r="A9" t="s">
        <v>46</v>
      </c>
      <c r="C9" s="31" t="s">
        <v>47</v>
      </c>
      <c r="E9" s="33" t="s">
        <v>48</v>
      </c>
      <c r="J9" s="32">
        <f>0</f>
      </c>
      <c s="32">
        <f>0</f>
      </c>
      <c s="32">
        <f>0+L10+L14+L18</f>
      </c>
      <c s="32">
        <f>0+M10+M14+M18</f>
      </c>
    </row>
    <row r="10" spans="1:16" ht="12.75">
      <c r="A10" t="s">
        <v>49</v>
      </c>
      <c s="34" t="s">
        <v>47</v>
      </c>
      <c s="34" t="s">
        <v>50</v>
      </c>
      <c s="35" t="s">
        <v>51</v>
      </c>
      <c s="6" t="s">
        <v>52</v>
      </c>
      <c s="36" t="s">
        <v>53</v>
      </c>
      <c s="37">
        <v>1</v>
      </c>
      <c s="36">
        <v>0</v>
      </c>
      <c s="36">
        <f>ROUND(G10*H10,6)</f>
      </c>
      <c r="L10" s="38">
        <v>0</v>
      </c>
      <c s="32">
        <f>ROUND(ROUND(L10,2)*ROUND(G10,3),2)</f>
      </c>
      <c s="36" t="s">
        <v>54</v>
      </c>
      <c>
        <f>(M10*21)/100</f>
      </c>
      <c t="s">
        <v>27</v>
      </c>
    </row>
    <row r="11" spans="1:5" ht="12.75">
      <c r="A11" s="35" t="s">
        <v>55</v>
      </c>
      <c r="E11" s="39" t="s">
        <v>56</v>
      </c>
    </row>
    <row r="12" spans="1:5" ht="12.75">
      <c r="A12" s="35" t="s">
        <v>57</v>
      </c>
      <c r="E12" s="40" t="s">
        <v>58</v>
      </c>
    </row>
    <row r="13" spans="1:5" ht="89.25">
      <c r="A13" t="s">
        <v>59</v>
      </c>
      <c r="E13" s="39" t="s">
        <v>60</v>
      </c>
    </row>
    <row r="14" spans="1:16" ht="12.75">
      <c r="A14" t="s">
        <v>49</v>
      </c>
      <c s="34" t="s">
        <v>27</v>
      </c>
      <c s="34" t="s">
        <v>61</v>
      </c>
      <c s="35" t="s">
        <v>51</v>
      </c>
      <c s="6" t="s">
        <v>62</v>
      </c>
      <c s="36" t="s">
        <v>53</v>
      </c>
      <c s="37">
        <v>1</v>
      </c>
      <c s="36">
        <v>0</v>
      </c>
      <c s="36">
        <f>ROUND(G14*H14,6)</f>
      </c>
      <c r="L14" s="38">
        <v>0</v>
      </c>
      <c s="32">
        <f>ROUND(ROUND(L14,2)*ROUND(G14,3),2)</f>
      </c>
      <c s="36" t="s">
        <v>54</v>
      </c>
      <c>
        <f>(M14*21)/100</f>
      </c>
      <c t="s">
        <v>27</v>
      </c>
    </row>
    <row r="15" spans="1:5" ht="12.75">
      <c r="A15" s="35" t="s">
        <v>55</v>
      </c>
      <c r="E15" s="39" t="s">
        <v>63</v>
      </c>
    </row>
    <row r="16" spans="1:5" ht="12.75">
      <c r="A16" s="35" t="s">
        <v>57</v>
      </c>
      <c r="E16" s="40" t="s">
        <v>58</v>
      </c>
    </row>
    <row r="17" spans="1:5" ht="102">
      <c r="A17" t="s">
        <v>59</v>
      </c>
      <c r="E17" s="39" t="s">
        <v>64</v>
      </c>
    </row>
    <row r="18" spans="1:16" ht="12.75">
      <c r="A18" t="s">
        <v>49</v>
      </c>
      <c s="34" t="s">
        <v>26</v>
      </c>
      <c s="34" t="s">
        <v>65</v>
      </c>
      <c s="35" t="s">
        <v>51</v>
      </c>
      <c s="6" t="s">
        <v>66</v>
      </c>
      <c s="36" t="s">
        <v>53</v>
      </c>
      <c s="37">
        <v>1</v>
      </c>
      <c s="36">
        <v>0</v>
      </c>
      <c s="36">
        <f>ROUND(G18*H18,6)</f>
      </c>
      <c r="L18" s="38">
        <v>0</v>
      </c>
      <c s="32">
        <f>ROUND(ROUND(L18,2)*ROUND(G18,3),2)</f>
      </c>
      <c s="36" t="s">
        <v>54</v>
      </c>
      <c>
        <f>(M18*21)/100</f>
      </c>
      <c t="s">
        <v>27</v>
      </c>
    </row>
    <row r="19" spans="1:5" ht="12.75">
      <c r="A19" s="35" t="s">
        <v>55</v>
      </c>
      <c r="E19" s="39" t="s">
        <v>67</v>
      </c>
    </row>
    <row r="20" spans="1:5" ht="12.75">
      <c r="A20" s="35" t="s">
        <v>57</v>
      </c>
      <c r="E20" s="40" t="s">
        <v>58</v>
      </c>
    </row>
    <row r="21" spans="1:5" ht="38.25">
      <c r="A21" t="s">
        <v>59</v>
      </c>
      <c r="E21" s="39" t="s">
        <v>68</v>
      </c>
    </row>
    <row r="22" spans="1:13" ht="12.75">
      <c r="A22" t="s">
        <v>46</v>
      </c>
      <c r="C22" s="31" t="s">
        <v>27</v>
      </c>
      <c r="E22" s="33" t="s">
        <v>69</v>
      </c>
      <c r="J22" s="32">
        <f>0</f>
      </c>
      <c s="32">
        <f>0</f>
      </c>
      <c s="32">
        <f>0+L23+L27</f>
      </c>
      <c s="32">
        <f>0+M23+M27</f>
      </c>
    </row>
    <row r="23" spans="1:16" ht="12.75">
      <c r="A23" t="s">
        <v>49</v>
      </c>
      <c s="34" t="s">
        <v>70</v>
      </c>
      <c s="34" t="s">
        <v>71</v>
      </c>
      <c s="35" t="s">
        <v>51</v>
      </c>
      <c s="6" t="s">
        <v>72</v>
      </c>
      <c s="36" t="s">
        <v>53</v>
      </c>
      <c s="37">
        <v>1</v>
      </c>
      <c s="36">
        <v>0</v>
      </c>
      <c s="36">
        <f>ROUND(G23*H23,6)</f>
      </c>
      <c r="L23" s="38">
        <v>0</v>
      </c>
      <c s="32">
        <f>ROUND(ROUND(L23,2)*ROUND(G23,3),2)</f>
      </c>
      <c s="36" t="s">
        <v>54</v>
      </c>
      <c>
        <f>(M23*21)/100</f>
      </c>
      <c t="s">
        <v>27</v>
      </c>
    </row>
    <row r="24" spans="1:5" ht="12.75">
      <c r="A24" s="35" t="s">
        <v>55</v>
      </c>
      <c r="E24" s="39" t="s">
        <v>73</v>
      </c>
    </row>
    <row r="25" spans="1:5" ht="12.75">
      <c r="A25" s="35" t="s">
        <v>57</v>
      </c>
      <c r="E25" s="40" t="s">
        <v>58</v>
      </c>
    </row>
    <row r="26" spans="1:5" ht="89.25">
      <c r="A26" t="s">
        <v>59</v>
      </c>
      <c r="E26" s="39" t="s">
        <v>74</v>
      </c>
    </row>
    <row r="27" spans="1:16" ht="12.75">
      <c r="A27" t="s">
        <v>49</v>
      </c>
      <c s="34" t="s">
        <v>75</v>
      </c>
      <c s="34" t="s">
        <v>76</v>
      </c>
      <c s="35" t="s">
        <v>51</v>
      </c>
      <c s="6" t="s">
        <v>77</v>
      </c>
      <c s="36" t="s">
        <v>53</v>
      </c>
      <c s="37">
        <v>1</v>
      </c>
      <c s="36">
        <v>0</v>
      </c>
      <c s="36">
        <f>ROUND(G27*H27,6)</f>
      </c>
      <c r="L27" s="38">
        <v>0</v>
      </c>
      <c s="32">
        <f>ROUND(ROUND(L27,2)*ROUND(G27,3),2)</f>
      </c>
      <c s="36" t="s">
        <v>54</v>
      </c>
      <c>
        <f>(M27*21)/100</f>
      </c>
      <c t="s">
        <v>27</v>
      </c>
    </row>
    <row r="28" spans="1:5" ht="12.75">
      <c r="A28" s="35" t="s">
        <v>55</v>
      </c>
      <c r="E28" s="39" t="s">
        <v>78</v>
      </c>
    </row>
    <row r="29" spans="1:5" ht="12.75">
      <c r="A29" s="35" t="s">
        <v>57</v>
      </c>
      <c r="E29" s="40" t="s">
        <v>58</v>
      </c>
    </row>
    <row r="30" spans="1:5" ht="76.5">
      <c r="A30" t="s">
        <v>59</v>
      </c>
      <c r="E30" s="39" t="s">
        <v>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80</v>
      </c>
      <c s="41">
        <f>Rekapitulace!C12</f>
      </c>
      <c s="20" t="s">
        <v>0</v>
      </c>
      <c t="s">
        <v>23</v>
      </c>
      <c t="s">
        <v>27</v>
      </c>
    </row>
    <row r="4" spans="1:16" ht="32" customHeight="1">
      <c r="A4" s="24" t="s">
        <v>20</v>
      </c>
      <c s="25" t="s">
        <v>28</v>
      </c>
      <c s="27" t="s">
        <v>80</v>
      </c>
      <c r="E4" s="26" t="s">
        <v>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COUNTIFS(L8:L256,"=0",A8:A256,"P")+COUNTIFS(L8:L256,"",A8:A256,"P")+SUM(Q8:Q256)</f>
      </c>
    </row>
    <row r="8" spans="1:13" ht="12.75">
      <c r="A8" t="s">
        <v>44</v>
      </c>
      <c r="C8" s="28" t="s">
        <v>84</v>
      </c>
      <c r="E8" s="30" t="s">
        <v>83</v>
      </c>
      <c r="J8" s="29">
        <f>0+J9+J38+J75+J88+J93+J142+J159</f>
      </c>
      <c s="29">
        <f>0+K9+K38+K75+K88+K93+K142+K159</f>
      </c>
      <c s="29">
        <f>0+L9+L38+L75+L88+L93+L142+L159</f>
      </c>
      <c s="29">
        <f>0+M9+M38+M75+M88+M93+M142+M159</f>
      </c>
    </row>
    <row r="9" spans="1:13" ht="12.75">
      <c r="A9" t="s">
        <v>46</v>
      </c>
      <c r="C9" s="31" t="s">
        <v>85</v>
      </c>
      <c r="E9" s="33" t="s">
        <v>86</v>
      </c>
      <c r="J9" s="32">
        <f>0</f>
      </c>
      <c s="32">
        <f>0</f>
      </c>
      <c s="32">
        <f>0+L10+L14+L18+L22+L26+L30+L34</f>
      </c>
      <c s="32">
        <f>0+M10+M14+M18+M22+M26+M30+M34</f>
      </c>
    </row>
    <row r="10" spans="1:16" ht="25.5">
      <c r="A10" t="s">
        <v>49</v>
      </c>
      <c s="34" t="s">
        <v>47</v>
      </c>
      <c s="34" t="s">
        <v>87</v>
      </c>
      <c s="35" t="s">
        <v>51</v>
      </c>
      <c s="6" t="s">
        <v>88</v>
      </c>
      <c s="36" t="s">
        <v>89</v>
      </c>
      <c s="37">
        <v>184.23</v>
      </c>
      <c s="36">
        <v>0</v>
      </c>
      <c s="36">
        <f>ROUND(G10*H10,6)</f>
      </c>
      <c r="L10" s="38">
        <v>0</v>
      </c>
      <c s="32">
        <f>ROUND(ROUND(L10,2)*ROUND(G10,3),2)</f>
      </c>
      <c s="36" t="s">
        <v>90</v>
      </c>
      <c>
        <f>(M10*21)/100</f>
      </c>
      <c t="s">
        <v>27</v>
      </c>
    </row>
    <row r="11" spans="1:5" ht="12.75">
      <c r="A11" s="35" t="s">
        <v>55</v>
      </c>
      <c r="E11" s="39" t="s">
        <v>91</v>
      </c>
    </row>
    <row r="12" spans="1:5" ht="12.75">
      <c r="A12" s="35" t="s">
        <v>57</v>
      </c>
      <c r="E12" s="40" t="s">
        <v>92</v>
      </c>
    </row>
    <row r="13" spans="1:5" ht="102">
      <c r="A13" t="s">
        <v>59</v>
      </c>
      <c r="E13" s="39" t="s">
        <v>93</v>
      </c>
    </row>
    <row r="14" spans="1:16" ht="25.5">
      <c r="A14" t="s">
        <v>49</v>
      </c>
      <c s="34" t="s">
        <v>27</v>
      </c>
      <c s="34" t="s">
        <v>94</v>
      </c>
      <c s="35" t="s">
        <v>51</v>
      </c>
      <c s="6" t="s">
        <v>95</v>
      </c>
      <c s="36" t="s">
        <v>89</v>
      </c>
      <c s="37">
        <v>243</v>
      </c>
      <c s="36">
        <v>0</v>
      </c>
      <c s="36">
        <f>ROUND(G14*H14,6)</f>
      </c>
      <c r="L14" s="38">
        <v>0</v>
      </c>
      <c s="32">
        <f>ROUND(ROUND(L14,2)*ROUND(G14,3),2)</f>
      </c>
      <c s="36" t="s">
        <v>90</v>
      </c>
      <c>
        <f>(M14*21)/100</f>
      </c>
      <c t="s">
        <v>27</v>
      </c>
    </row>
    <row r="15" spans="1:5" ht="12.75">
      <c r="A15" s="35" t="s">
        <v>55</v>
      </c>
      <c r="E15" s="39" t="s">
        <v>96</v>
      </c>
    </row>
    <row r="16" spans="1:5" ht="12.75">
      <c r="A16" s="35" t="s">
        <v>57</v>
      </c>
      <c r="E16" s="40" t="s">
        <v>97</v>
      </c>
    </row>
    <row r="17" spans="1:5" ht="140.25">
      <c r="A17" t="s">
        <v>59</v>
      </c>
      <c r="E17" s="39" t="s">
        <v>98</v>
      </c>
    </row>
    <row r="18" spans="1:16" ht="25.5">
      <c r="A18" t="s">
        <v>49</v>
      </c>
      <c s="34" t="s">
        <v>26</v>
      </c>
      <c s="34" t="s">
        <v>99</v>
      </c>
      <c s="35" t="s">
        <v>51</v>
      </c>
      <c s="6" t="s">
        <v>100</v>
      </c>
      <c s="36" t="s">
        <v>89</v>
      </c>
      <c s="37">
        <v>5</v>
      </c>
      <c s="36">
        <v>0</v>
      </c>
      <c s="36">
        <f>ROUND(G18*H18,6)</f>
      </c>
      <c r="L18" s="38">
        <v>0</v>
      </c>
      <c s="32">
        <f>ROUND(ROUND(L18,2)*ROUND(G18,3),2)</f>
      </c>
      <c s="36" t="s">
        <v>90</v>
      </c>
      <c>
        <f>(M18*21)/100</f>
      </c>
      <c t="s">
        <v>27</v>
      </c>
    </row>
    <row r="19" spans="1:5" ht="12.75">
      <c r="A19" s="35" t="s">
        <v>55</v>
      </c>
      <c r="E19" s="39" t="s">
        <v>101</v>
      </c>
    </row>
    <row r="20" spans="1:5" ht="12.75">
      <c r="A20" s="35" t="s">
        <v>57</v>
      </c>
      <c r="E20" s="40" t="s">
        <v>102</v>
      </c>
    </row>
    <row r="21" spans="1:5" ht="140.25">
      <c r="A21" t="s">
        <v>59</v>
      </c>
      <c r="E21" s="39" t="s">
        <v>103</v>
      </c>
    </row>
    <row r="22" spans="1:16" ht="25.5">
      <c r="A22" t="s">
        <v>49</v>
      </c>
      <c s="34" t="s">
        <v>70</v>
      </c>
      <c s="34" t="s">
        <v>104</v>
      </c>
      <c s="35" t="s">
        <v>51</v>
      </c>
      <c s="6" t="s">
        <v>105</v>
      </c>
      <c s="36" t="s">
        <v>89</v>
      </c>
      <c s="37">
        <v>217</v>
      </c>
      <c s="36">
        <v>0</v>
      </c>
      <c s="36">
        <f>ROUND(G22*H22,6)</f>
      </c>
      <c r="L22" s="38">
        <v>0</v>
      </c>
      <c s="32">
        <f>ROUND(ROUND(L22,2)*ROUND(G22,3),2)</f>
      </c>
      <c s="36" t="s">
        <v>90</v>
      </c>
      <c>
        <f>(M22*21)/100</f>
      </c>
      <c t="s">
        <v>27</v>
      </c>
    </row>
    <row r="23" spans="1:5" ht="12.75">
      <c r="A23" s="35" t="s">
        <v>55</v>
      </c>
      <c r="E23" s="39" t="s">
        <v>106</v>
      </c>
    </row>
    <row r="24" spans="1:5" ht="12.75">
      <c r="A24" s="35" t="s">
        <v>57</v>
      </c>
      <c r="E24" s="40" t="s">
        <v>107</v>
      </c>
    </row>
    <row r="25" spans="1:5" ht="140.25">
      <c r="A25" t="s">
        <v>59</v>
      </c>
      <c r="E25" s="39" t="s">
        <v>108</v>
      </c>
    </row>
    <row r="26" spans="1:16" ht="12.75">
      <c r="A26" t="s">
        <v>49</v>
      </c>
      <c s="34" t="s">
        <v>75</v>
      </c>
      <c s="34" t="s">
        <v>109</v>
      </c>
      <c s="35" t="s">
        <v>51</v>
      </c>
      <c s="6" t="s">
        <v>110</v>
      </c>
      <c s="36" t="s">
        <v>89</v>
      </c>
      <c s="37">
        <v>0.5</v>
      </c>
      <c s="36">
        <v>0</v>
      </c>
      <c s="36">
        <f>ROUND(G26*H26,6)</f>
      </c>
      <c r="L26" s="38">
        <v>0</v>
      </c>
      <c s="32">
        <f>ROUND(ROUND(L26,2)*ROUND(G26,3),2)</f>
      </c>
      <c s="36" t="s">
        <v>90</v>
      </c>
      <c>
        <f>(M26*21)/100</f>
      </c>
      <c t="s">
        <v>27</v>
      </c>
    </row>
    <row r="27" spans="1:5" ht="12.75">
      <c r="A27" s="35" t="s">
        <v>55</v>
      </c>
      <c r="E27" s="39" t="s">
        <v>111</v>
      </c>
    </row>
    <row r="28" spans="1:5" ht="12.75">
      <c r="A28" s="35" t="s">
        <v>57</v>
      </c>
      <c r="E28" s="40" t="s">
        <v>102</v>
      </c>
    </row>
    <row r="29" spans="1:5" ht="140.25">
      <c r="A29" t="s">
        <v>59</v>
      </c>
      <c r="E29" s="39" t="s">
        <v>103</v>
      </c>
    </row>
    <row r="30" spans="1:16" ht="25.5">
      <c r="A30" t="s">
        <v>49</v>
      </c>
      <c s="34" t="s">
        <v>112</v>
      </c>
      <c s="34" t="s">
        <v>113</v>
      </c>
      <c s="35" t="s">
        <v>51</v>
      </c>
      <c s="6" t="s">
        <v>114</v>
      </c>
      <c s="36" t="s">
        <v>89</v>
      </c>
      <c s="37">
        <v>1.8</v>
      </c>
      <c s="36">
        <v>0</v>
      </c>
      <c s="36">
        <f>ROUND(G30*H30,6)</f>
      </c>
      <c r="L30" s="38">
        <v>0</v>
      </c>
      <c s="32">
        <f>ROUND(ROUND(L30,2)*ROUND(G30,3),2)</f>
      </c>
      <c s="36" t="s">
        <v>90</v>
      </c>
      <c>
        <f>(M30*21)/100</f>
      </c>
      <c t="s">
        <v>27</v>
      </c>
    </row>
    <row r="31" spans="1:5" ht="12.75">
      <c r="A31" s="35" t="s">
        <v>55</v>
      </c>
      <c r="E31" s="39" t="s">
        <v>115</v>
      </c>
    </row>
    <row r="32" spans="1:5" ht="12.75">
      <c r="A32" s="35" t="s">
        <v>57</v>
      </c>
      <c r="E32" s="40" t="s">
        <v>116</v>
      </c>
    </row>
    <row r="33" spans="1:5" ht="140.25">
      <c r="A33" t="s">
        <v>59</v>
      </c>
      <c r="E33" s="39" t="s">
        <v>117</v>
      </c>
    </row>
    <row r="34" spans="1:16" ht="12.75">
      <c r="A34" t="s">
        <v>49</v>
      </c>
      <c s="34" t="s">
        <v>118</v>
      </c>
      <c s="34" t="s">
        <v>119</v>
      </c>
      <c s="35" t="s">
        <v>51</v>
      </c>
      <c s="6" t="s">
        <v>120</v>
      </c>
      <c s="36" t="s">
        <v>53</v>
      </c>
      <c s="37">
        <v>1</v>
      </c>
      <c s="36">
        <v>0</v>
      </c>
      <c s="36">
        <f>ROUND(G34*H34,6)</f>
      </c>
      <c r="L34" s="38">
        <v>0</v>
      </c>
      <c s="32">
        <f>ROUND(ROUND(L34,2)*ROUND(G34,3),2)</f>
      </c>
      <c s="36" t="s">
        <v>121</v>
      </c>
      <c>
        <f>(M34*21)/100</f>
      </c>
      <c t="s">
        <v>27</v>
      </c>
    </row>
    <row r="35" spans="1:5" ht="25.5">
      <c r="A35" s="35" t="s">
        <v>55</v>
      </c>
      <c r="E35" s="39" t="s">
        <v>122</v>
      </c>
    </row>
    <row r="36" spans="1:5" ht="12.75">
      <c r="A36" s="35" t="s">
        <v>57</v>
      </c>
      <c r="E36" s="40" t="s">
        <v>123</v>
      </c>
    </row>
    <row r="37" spans="1:5" ht="25.5">
      <c r="A37" t="s">
        <v>59</v>
      </c>
      <c r="E37" s="39" t="s">
        <v>124</v>
      </c>
    </row>
    <row r="38" spans="1:13" ht="12.75">
      <c r="A38" t="s">
        <v>46</v>
      </c>
      <c r="C38" s="31" t="s">
        <v>47</v>
      </c>
      <c r="E38" s="33" t="s">
        <v>125</v>
      </c>
      <c r="J38" s="32">
        <f>0</f>
      </c>
      <c s="32">
        <f>0</f>
      </c>
      <c s="32">
        <f>0+L39+L43+L47+L51+L55+L59+L63+L67+L71</f>
      </c>
      <c s="32">
        <f>0+M39+M43+M47+M51+M55+M59+M63+M67+M71</f>
      </c>
    </row>
    <row r="39" spans="1:16" ht="12.75">
      <c r="A39" t="s">
        <v>49</v>
      </c>
      <c s="34" t="s">
        <v>126</v>
      </c>
      <c s="34" t="s">
        <v>127</v>
      </c>
      <c s="35" t="s">
        <v>51</v>
      </c>
      <c s="6" t="s">
        <v>128</v>
      </c>
      <c s="36" t="s">
        <v>129</v>
      </c>
      <c s="37">
        <v>260</v>
      </c>
      <c s="36">
        <v>0</v>
      </c>
      <c s="36">
        <f>ROUND(G39*H39,6)</f>
      </c>
      <c r="L39" s="38">
        <v>0</v>
      </c>
      <c s="32">
        <f>ROUND(ROUND(L39,2)*ROUND(G39,3),2)</f>
      </c>
      <c s="36" t="s">
        <v>90</v>
      </c>
      <c>
        <f>(M39*21)/100</f>
      </c>
      <c t="s">
        <v>27</v>
      </c>
    </row>
    <row r="40" spans="1:5" ht="12.75">
      <c r="A40" s="35" t="s">
        <v>55</v>
      </c>
      <c r="E40" s="39" t="s">
        <v>130</v>
      </c>
    </row>
    <row r="41" spans="1:5" ht="12.75">
      <c r="A41" s="35" t="s">
        <v>57</v>
      </c>
      <c r="E41" s="40" t="s">
        <v>131</v>
      </c>
    </row>
    <row r="42" spans="1:5" ht="38.25">
      <c r="A42" t="s">
        <v>59</v>
      </c>
      <c r="E42" s="39" t="s">
        <v>132</v>
      </c>
    </row>
    <row r="43" spans="1:16" ht="25.5">
      <c r="A43" t="s">
        <v>49</v>
      </c>
      <c s="34" t="s">
        <v>133</v>
      </c>
      <c s="34" t="s">
        <v>134</v>
      </c>
      <c s="35" t="s">
        <v>51</v>
      </c>
      <c s="6" t="s">
        <v>135</v>
      </c>
      <c s="36" t="s">
        <v>136</v>
      </c>
      <c s="37">
        <v>3</v>
      </c>
      <c s="36">
        <v>0</v>
      </c>
      <c s="36">
        <f>ROUND(G43*H43,6)</f>
      </c>
      <c r="L43" s="38">
        <v>0</v>
      </c>
      <c s="32">
        <f>ROUND(ROUND(L43,2)*ROUND(G43,3),2)</f>
      </c>
      <c s="36" t="s">
        <v>90</v>
      </c>
      <c>
        <f>(M43*21)/100</f>
      </c>
      <c t="s">
        <v>27</v>
      </c>
    </row>
    <row r="44" spans="1:5" ht="12.75">
      <c r="A44" s="35" t="s">
        <v>55</v>
      </c>
      <c r="E44" s="39" t="s">
        <v>137</v>
      </c>
    </row>
    <row r="45" spans="1:5" ht="12.75">
      <c r="A45" s="35" t="s">
        <v>57</v>
      </c>
      <c r="E45" s="40" t="s">
        <v>138</v>
      </c>
    </row>
    <row r="46" spans="1:5" ht="165.75">
      <c r="A46" t="s">
        <v>59</v>
      </c>
      <c r="E46" s="39" t="s">
        <v>139</v>
      </c>
    </row>
    <row r="47" spans="1:16" ht="12.75">
      <c r="A47" t="s">
        <v>49</v>
      </c>
      <c s="34" t="s">
        <v>140</v>
      </c>
      <c s="34" t="s">
        <v>141</v>
      </c>
      <c s="35" t="s">
        <v>51</v>
      </c>
      <c s="6" t="s">
        <v>142</v>
      </c>
      <c s="36" t="s">
        <v>143</v>
      </c>
      <c s="37">
        <v>452.975</v>
      </c>
      <c s="36">
        <v>0</v>
      </c>
      <c s="36">
        <f>ROUND(G47*H47,6)</f>
      </c>
      <c r="L47" s="38">
        <v>0</v>
      </c>
      <c s="32">
        <f>ROUND(ROUND(L47,2)*ROUND(G47,3),2)</f>
      </c>
      <c s="36" t="s">
        <v>90</v>
      </c>
      <c>
        <f>(M47*21)/100</f>
      </c>
      <c t="s">
        <v>27</v>
      </c>
    </row>
    <row r="48" spans="1:5" ht="12.75">
      <c r="A48" s="35" t="s">
        <v>55</v>
      </c>
      <c r="E48" s="39" t="s">
        <v>144</v>
      </c>
    </row>
    <row r="49" spans="1:5" ht="25.5">
      <c r="A49" s="35" t="s">
        <v>57</v>
      </c>
      <c r="E49" s="40" t="s">
        <v>145</v>
      </c>
    </row>
    <row r="50" spans="1:5" ht="255">
      <c r="A50" t="s">
        <v>59</v>
      </c>
      <c r="E50" s="39" t="s">
        <v>146</v>
      </c>
    </row>
    <row r="51" spans="1:16" ht="12.75">
      <c r="A51" t="s">
        <v>49</v>
      </c>
      <c s="34" t="s">
        <v>147</v>
      </c>
      <c s="34" t="s">
        <v>148</v>
      </c>
      <c s="35" t="s">
        <v>51</v>
      </c>
      <c s="6" t="s">
        <v>149</v>
      </c>
      <c s="36" t="s">
        <v>143</v>
      </c>
      <c s="37">
        <v>17.05</v>
      </c>
      <c s="36">
        <v>0</v>
      </c>
      <c s="36">
        <f>ROUND(G51*H51,6)</f>
      </c>
      <c r="L51" s="38">
        <v>0</v>
      </c>
      <c s="32">
        <f>ROUND(ROUND(L51,2)*ROUND(G51,3),2)</f>
      </c>
      <c s="36" t="s">
        <v>90</v>
      </c>
      <c>
        <f>(M51*21)/100</f>
      </c>
      <c t="s">
        <v>27</v>
      </c>
    </row>
    <row r="52" spans="1:5" ht="12.75">
      <c r="A52" s="35" t="s">
        <v>55</v>
      </c>
      <c r="E52" s="39" t="s">
        <v>150</v>
      </c>
    </row>
    <row r="53" spans="1:5" ht="12.75">
      <c r="A53" s="35" t="s">
        <v>57</v>
      </c>
      <c r="E53" s="40" t="s">
        <v>151</v>
      </c>
    </row>
    <row r="54" spans="1:5" ht="191.25">
      <c r="A54" t="s">
        <v>59</v>
      </c>
      <c r="E54" s="39" t="s">
        <v>152</v>
      </c>
    </row>
    <row r="55" spans="1:16" ht="12.75">
      <c r="A55" t="s">
        <v>49</v>
      </c>
      <c s="34" t="s">
        <v>153</v>
      </c>
      <c s="34" t="s">
        <v>154</v>
      </c>
      <c s="35" t="s">
        <v>51</v>
      </c>
      <c s="6" t="s">
        <v>155</v>
      </c>
      <c s="36" t="s">
        <v>143</v>
      </c>
      <c s="37">
        <v>15.096</v>
      </c>
      <c s="36">
        <v>0</v>
      </c>
      <c s="36">
        <f>ROUND(G55*H55,6)</f>
      </c>
      <c r="L55" s="38">
        <v>0</v>
      </c>
      <c s="32">
        <f>ROUND(ROUND(L55,2)*ROUND(G55,3),2)</f>
      </c>
      <c s="36" t="s">
        <v>90</v>
      </c>
      <c>
        <f>(M55*21)/100</f>
      </c>
      <c t="s">
        <v>27</v>
      </c>
    </row>
    <row r="56" spans="1:5" ht="12.75">
      <c r="A56" s="35" t="s">
        <v>55</v>
      </c>
      <c r="E56" s="39" t="s">
        <v>156</v>
      </c>
    </row>
    <row r="57" spans="1:5" ht="12.75">
      <c r="A57" s="35" t="s">
        <v>57</v>
      </c>
      <c r="E57" s="40" t="s">
        <v>157</v>
      </c>
    </row>
    <row r="58" spans="1:5" ht="178.5">
      <c r="A58" t="s">
        <v>59</v>
      </c>
      <c r="E58" s="39" t="s">
        <v>158</v>
      </c>
    </row>
    <row r="59" spans="1:16" ht="12.75">
      <c r="A59" t="s">
        <v>49</v>
      </c>
      <c s="34" t="s">
        <v>159</v>
      </c>
      <c s="34" t="s">
        <v>160</v>
      </c>
      <c s="35" t="s">
        <v>51</v>
      </c>
      <c s="6" t="s">
        <v>161</v>
      </c>
      <c s="36" t="s">
        <v>143</v>
      </c>
      <c s="37">
        <v>350.625</v>
      </c>
      <c s="36">
        <v>0</v>
      </c>
      <c s="36">
        <f>ROUND(G59*H59,6)</f>
      </c>
      <c r="L59" s="38">
        <v>0</v>
      </c>
      <c s="32">
        <f>ROUND(ROUND(L59,2)*ROUND(G59,3),2)</f>
      </c>
      <c s="36" t="s">
        <v>90</v>
      </c>
      <c>
        <f>(M59*21)/100</f>
      </c>
      <c t="s">
        <v>27</v>
      </c>
    </row>
    <row r="60" spans="1:5" ht="12.75">
      <c r="A60" s="35" t="s">
        <v>55</v>
      </c>
      <c r="E60" s="39" t="s">
        <v>162</v>
      </c>
    </row>
    <row r="61" spans="1:5" ht="12.75">
      <c r="A61" s="35" t="s">
        <v>57</v>
      </c>
      <c r="E61" s="40" t="s">
        <v>163</v>
      </c>
    </row>
    <row r="62" spans="1:5" ht="165.75">
      <c r="A62" t="s">
        <v>59</v>
      </c>
      <c r="E62" s="39" t="s">
        <v>164</v>
      </c>
    </row>
    <row r="63" spans="1:16" ht="12.75">
      <c r="A63" t="s">
        <v>49</v>
      </c>
      <c s="34" t="s">
        <v>165</v>
      </c>
      <c s="34" t="s">
        <v>166</v>
      </c>
      <c s="35" t="s">
        <v>51</v>
      </c>
      <c s="6" t="s">
        <v>167</v>
      </c>
      <c s="36" t="s">
        <v>129</v>
      </c>
      <c s="37">
        <v>459.348</v>
      </c>
      <c s="36">
        <v>0</v>
      </c>
      <c s="36">
        <f>ROUND(G63*H63,6)</f>
      </c>
      <c r="L63" s="38">
        <v>0</v>
      </c>
      <c s="32">
        <f>ROUND(ROUND(L63,2)*ROUND(G63,3),2)</f>
      </c>
      <c s="36" t="s">
        <v>90</v>
      </c>
      <c>
        <f>(M63*21)/100</f>
      </c>
      <c t="s">
        <v>27</v>
      </c>
    </row>
    <row r="64" spans="1:5" ht="12.75">
      <c r="A64" s="35" t="s">
        <v>55</v>
      </c>
      <c r="E64" s="39" t="s">
        <v>168</v>
      </c>
    </row>
    <row r="65" spans="1:5" ht="12.75">
      <c r="A65" s="35" t="s">
        <v>57</v>
      </c>
      <c r="E65" s="40" t="s">
        <v>169</v>
      </c>
    </row>
    <row r="66" spans="1:5" ht="25.5">
      <c r="A66" t="s">
        <v>59</v>
      </c>
      <c r="E66" s="39" t="s">
        <v>170</v>
      </c>
    </row>
    <row r="67" spans="1:16" ht="12.75">
      <c r="A67" t="s">
        <v>49</v>
      </c>
      <c s="34" t="s">
        <v>171</v>
      </c>
      <c s="34" t="s">
        <v>172</v>
      </c>
      <c s="35" t="s">
        <v>51</v>
      </c>
      <c s="6" t="s">
        <v>173</v>
      </c>
      <c s="36" t="s">
        <v>129</v>
      </c>
      <c s="37">
        <v>37</v>
      </c>
      <c s="36">
        <v>0</v>
      </c>
      <c s="36">
        <f>ROUND(G67*H67,6)</f>
      </c>
      <c r="L67" s="38">
        <v>0</v>
      </c>
      <c s="32">
        <f>ROUND(ROUND(L67,2)*ROUND(G67,3),2)</f>
      </c>
      <c s="36" t="s">
        <v>90</v>
      </c>
      <c>
        <f>(M67*21)/100</f>
      </c>
      <c t="s">
        <v>27</v>
      </c>
    </row>
    <row r="68" spans="1:5" ht="12.75">
      <c r="A68" s="35" t="s">
        <v>55</v>
      </c>
      <c r="E68" s="39" t="s">
        <v>174</v>
      </c>
    </row>
    <row r="69" spans="1:5" ht="12.75">
      <c r="A69" s="35" t="s">
        <v>57</v>
      </c>
      <c r="E69" s="40" t="s">
        <v>175</v>
      </c>
    </row>
    <row r="70" spans="1:5" ht="38.25">
      <c r="A70" t="s">
        <v>59</v>
      </c>
      <c r="E70" s="39" t="s">
        <v>176</v>
      </c>
    </row>
    <row r="71" spans="1:16" ht="25.5">
      <c r="A71" t="s">
        <v>49</v>
      </c>
      <c s="34" t="s">
        <v>177</v>
      </c>
      <c s="34" t="s">
        <v>178</v>
      </c>
      <c s="35" t="s">
        <v>51</v>
      </c>
      <c s="6" t="s">
        <v>179</v>
      </c>
      <c s="36" t="s">
        <v>143</v>
      </c>
      <c s="37">
        <v>1</v>
      </c>
      <c s="36">
        <v>0</v>
      </c>
      <c s="36">
        <f>ROUND(G71*H71,6)</f>
      </c>
      <c r="L71" s="38">
        <v>0</v>
      </c>
      <c s="32">
        <f>ROUND(ROUND(L71,2)*ROUND(G71,3),2)</f>
      </c>
      <c s="36" t="s">
        <v>90</v>
      </c>
      <c>
        <f>(M71*21)/100</f>
      </c>
      <c t="s">
        <v>27</v>
      </c>
    </row>
    <row r="72" spans="1:5" ht="12.75">
      <c r="A72" s="35" t="s">
        <v>55</v>
      </c>
      <c r="E72" s="39" t="s">
        <v>180</v>
      </c>
    </row>
    <row r="73" spans="1:5" ht="25.5">
      <c r="A73" s="35" t="s">
        <v>57</v>
      </c>
      <c r="E73" s="40" t="s">
        <v>181</v>
      </c>
    </row>
    <row r="74" spans="1:5" ht="63.75">
      <c r="A74" t="s">
        <v>59</v>
      </c>
      <c r="E74" s="39" t="s">
        <v>182</v>
      </c>
    </row>
    <row r="75" spans="1:13" ht="12.75">
      <c r="A75" t="s">
        <v>46</v>
      </c>
      <c r="C75" s="31" t="s">
        <v>26</v>
      </c>
      <c r="E75" s="33" t="s">
        <v>183</v>
      </c>
      <c r="J75" s="32">
        <f>0</f>
      </c>
      <c s="32">
        <f>0</f>
      </c>
      <c s="32">
        <f>0+L76+L80+L84</f>
      </c>
      <c s="32">
        <f>0+M76+M80+M84</f>
      </c>
    </row>
    <row r="76" spans="1:16" ht="12.75">
      <c r="A76" t="s">
        <v>49</v>
      </c>
      <c s="34" t="s">
        <v>184</v>
      </c>
      <c s="34" t="s">
        <v>185</v>
      </c>
      <c s="35" t="s">
        <v>51</v>
      </c>
      <c s="6" t="s">
        <v>186</v>
      </c>
      <c s="36" t="s">
        <v>143</v>
      </c>
      <c s="37">
        <v>6.235</v>
      </c>
      <c s="36">
        <v>0</v>
      </c>
      <c s="36">
        <f>ROUND(G76*H76,6)</f>
      </c>
      <c r="L76" s="38">
        <v>0</v>
      </c>
      <c s="32">
        <f>ROUND(ROUND(L76,2)*ROUND(G76,3),2)</f>
      </c>
      <c s="36" t="s">
        <v>90</v>
      </c>
      <c>
        <f>(M76*21)/100</f>
      </c>
      <c t="s">
        <v>27</v>
      </c>
    </row>
    <row r="77" spans="1:5" ht="12.75">
      <c r="A77" s="35" t="s">
        <v>55</v>
      </c>
      <c r="E77" s="39" t="s">
        <v>187</v>
      </c>
    </row>
    <row r="78" spans="1:5" ht="12.75">
      <c r="A78" s="35" t="s">
        <v>57</v>
      </c>
      <c r="E78" s="40" t="s">
        <v>188</v>
      </c>
    </row>
    <row r="79" spans="1:5" ht="369.75">
      <c r="A79" t="s">
        <v>59</v>
      </c>
      <c r="E79" s="39" t="s">
        <v>189</v>
      </c>
    </row>
    <row r="80" spans="1:16" ht="12.75">
      <c r="A80" t="s">
        <v>49</v>
      </c>
      <c s="34" t="s">
        <v>190</v>
      </c>
      <c s="34" t="s">
        <v>191</v>
      </c>
      <c s="35" t="s">
        <v>51</v>
      </c>
      <c s="6" t="s">
        <v>192</v>
      </c>
      <c s="36" t="s">
        <v>89</v>
      </c>
      <c s="37">
        <v>0.442</v>
      </c>
      <c s="36">
        <v>0</v>
      </c>
      <c s="36">
        <f>ROUND(G80*H80,6)</f>
      </c>
      <c r="L80" s="38">
        <v>0</v>
      </c>
      <c s="32">
        <f>ROUND(ROUND(L80,2)*ROUND(G80,3),2)</f>
      </c>
      <c s="36" t="s">
        <v>90</v>
      </c>
      <c>
        <f>(M80*21)/100</f>
      </c>
      <c t="s">
        <v>27</v>
      </c>
    </row>
    <row r="81" spans="1:5" ht="12.75">
      <c r="A81" s="35" t="s">
        <v>55</v>
      </c>
      <c r="E81" s="39" t="s">
        <v>193</v>
      </c>
    </row>
    <row r="82" spans="1:5" ht="12.75">
      <c r="A82" s="35" t="s">
        <v>57</v>
      </c>
      <c r="E82" s="40" t="s">
        <v>194</v>
      </c>
    </row>
    <row r="83" spans="1:5" ht="267.75">
      <c r="A83" t="s">
        <v>59</v>
      </c>
      <c r="E83" s="39" t="s">
        <v>195</v>
      </c>
    </row>
    <row r="84" spans="1:16" ht="12.75">
      <c r="A84" t="s">
        <v>49</v>
      </c>
      <c s="34" t="s">
        <v>196</v>
      </c>
      <c s="34" t="s">
        <v>197</v>
      </c>
      <c s="35" t="s">
        <v>51</v>
      </c>
      <c s="6" t="s">
        <v>198</v>
      </c>
      <c s="36" t="s">
        <v>199</v>
      </c>
      <c s="37">
        <v>1334</v>
      </c>
      <c s="36">
        <v>0</v>
      </c>
      <c s="36">
        <f>ROUND(G84*H84,6)</f>
      </c>
      <c r="L84" s="38">
        <v>0</v>
      </c>
      <c s="32">
        <f>ROUND(ROUND(L84,2)*ROUND(G84,3),2)</f>
      </c>
      <c s="36" t="s">
        <v>90</v>
      </c>
      <c>
        <f>(M84*21)/100</f>
      </c>
      <c t="s">
        <v>27</v>
      </c>
    </row>
    <row r="85" spans="1:5" ht="12.75">
      <c r="A85" s="35" t="s">
        <v>55</v>
      </c>
      <c r="E85" s="39" t="s">
        <v>200</v>
      </c>
    </row>
    <row r="86" spans="1:5" ht="12.75">
      <c r="A86" s="35" t="s">
        <v>57</v>
      </c>
      <c r="E86" s="40" t="s">
        <v>201</v>
      </c>
    </row>
    <row r="87" spans="1:5" ht="204">
      <c r="A87" t="s">
        <v>59</v>
      </c>
      <c r="E87" s="39" t="s">
        <v>202</v>
      </c>
    </row>
    <row r="88" spans="1:13" ht="12.75">
      <c r="A88" t="s">
        <v>46</v>
      </c>
      <c r="C88" s="31" t="s">
        <v>70</v>
      </c>
      <c r="E88" s="33" t="s">
        <v>203</v>
      </c>
      <c r="J88" s="32">
        <f>0</f>
      </c>
      <c s="32">
        <f>0</f>
      </c>
      <c s="32">
        <f>0+L89</f>
      </c>
      <c s="32">
        <f>0+M89</f>
      </c>
    </row>
    <row r="89" spans="1:16" ht="12.75">
      <c r="A89" t="s">
        <v>49</v>
      </c>
      <c s="34" t="s">
        <v>204</v>
      </c>
      <c s="34" t="s">
        <v>205</v>
      </c>
      <c s="35" t="s">
        <v>51</v>
      </c>
      <c s="6" t="s">
        <v>206</v>
      </c>
      <c s="36" t="s">
        <v>143</v>
      </c>
      <c s="37">
        <v>30.6</v>
      </c>
      <c s="36">
        <v>0</v>
      </c>
      <c s="36">
        <f>ROUND(G89*H89,6)</f>
      </c>
      <c r="L89" s="38">
        <v>0</v>
      </c>
      <c s="32">
        <f>ROUND(ROUND(L89,2)*ROUND(G89,3),2)</f>
      </c>
      <c s="36" t="s">
        <v>90</v>
      </c>
      <c>
        <f>(M89*21)/100</f>
      </c>
      <c t="s">
        <v>27</v>
      </c>
    </row>
    <row r="90" spans="1:5" ht="12.75">
      <c r="A90" s="35" t="s">
        <v>55</v>
      </c>
      <c r="E90" s="39" t="s">
        <v>51</v>
      </c>
    </row>
    <row r="91" spans="1:5" ht="12.75">
      <c r="A91" s="35" t="s">
        <v>57</v>
      </c>
      <c r="E91" s="40" t="s">
        <v>207</v>
      </c>
    </row>
    <row r="92" spans="1:5" ht="369.75">
      <c r="A92" t="s">
        <v>59</v>
      </c>
      <c r="E92" s="39" t="s">
        <v>208</v>
      </c>
    </row>
    <row r="93" spans="1:13" ht="12.75">
      <c r="A93" t="s">
        <v>46</v>
      </c>
      <c r="C93" s="31" t="s">
        <v>75</v>
      </c>
      <c r="E93" s="33" t="s">
        <v>209</v>
      </c>
      <c r="J93" s="32">
        <f>0</f>
      </c>
      <c s="32">
        <f>0</f>
      </c>
      <c s="32">
        <f>0+L94+L98+L102+L106+L110+L114+L118+L122+L126+L130+L134+L138</f>
      </c>
      <c s="32">
        <f>0+M94+M98+M102+M106+M110+M114+M118+M122+M126+M130+M134+M138</f>
      </c>
    </row>
    <row r="94" spans="1:16" ht="12.75">
      <c r="A94" t="s">
        <v>49</v>
      </c>
      <c s="34" t="s">
        <v>210</v>
      </c>
      <c s="34" t="s">
        <v>211</v>
      </c>
      <c s="35" t="s">
        <v>51</v>
      </c>
      <c s="6" t="s">
        <v>212</v>
      </c>
      <c s="36" t="s">
        <v>143</v>
      </c>
      <c s="37">
        <v>250</v>
      </c>
      <c s="36">
        <v>0</v>
      </c>
      <c s="36">
        <f>ROUND(G94*H94,6)</f>
      </c>
      <c r="L94" s="38">
        <v>0</v>
      </c>
      <c s="32">
        <f>ROUND(ROUND(L94,2)*ROUND(G94,3),2)</f>
      </c>
      <c s="36" t="s">
        <v>90</v>
      </c>
      <c>
        <f>(M94*21)/100</f>
      </c>
      <c t="s">
        <v>27</v>
      </c>
    </row>
    <row r="95" spans="1:5" ht="12.75">
      <c r="A95" s="35" t="s">
        <v>55</v>
      </c>
      <c r="E95" s="39" t="s">
        <v>213</v>
      </c>
    </row>
    <row r="96" spans="1:5" ht="12.75">
      <c r="A96" s="35" t="s">
        <v>57</v>
      </c>
      <c r="E96" s="40" t="s">
        <v>51</v>
      </c>
    </row>
    <row r="97" spans="1:5" ht="89.25">
      <c r="A97" t="s">
        <v>59</v>
      </c>
      <c r="E97" s="39" t="s">
        <v>214</v>
      </c>
    </row>
    <row r="98" spans="1:16" ht="25.5">
      <c r="A98" t="s">
        <v>49</v>
      </c>
      <c s="34" t="s">
        <v>215</v>
      </c>
      <c s="34" t="s">
        <v>216</v>
      </c>
      <c s="35" t="s">
        <v>51</v>
      </c>
      <c s="6" t="s">
        <v>217</v>
      </c>
      <c s="36" t="s">
        <v>218</v>
      </c>
      <c s="37">
        <v>399</v>
      </c>
      <c s="36">
        <v>0</v>
      </c>
      <c s="36">
        <f>ROUND(G98*H98,6)</f>
      </c>
      <c r="L98" s="38">
        <v>0</v>
      </c>
      <c s="32">
        <f>ROUND(ROUND(L98,2)*ROUND(G98,3),2)</f>
      </c>
      <c s="36" t="s">
        <v>90</v>
      </c>
      <c>
        <f>(M98*21)/100</f>
      </c>
      <c t="s">
        <v>27</v>
      </c>
    </row>
    <row r="99" spans="1:5" ht="12.75">
      <c r="A99" s="35" t="s">
        <v>55</v>
      </c>
      <c r="E99" s="39" t="s">
        <v>219</v>
      </c>
    </row>
    <row r="100" spans="1:5" ht="12.75">
      <c r="A100" s="35" t="s">
        <v>57</v>
      </c>
      <c r="E100" s="40" t="s">
        <v>220</v>
      </c>
    </row>
    <row r="101" spans="1:5" ht="306">
      <c r="A101" t="s">
        <v>59</v>
      </c>
      <c r="E101" s="39" t="s">
        <v>221</v>
      </c>
    </row>
    <row r="102" spans="1:16" ht="25.5">
      <c r="A102" t="s">
        <v>49</v>
      </c>
      <c s="34" t="s">
        <v>222</v>
      </c>
      <c s="34" t="s">
        <v>223</v>
      </c>
      <c s="35" t="s">
        <v>51</v>
      </c>
      <c s="6" t="s">
        <v>224</v>
      </c>
      <c s="36" t="s">
        <v>218</v>
      </c>
      <c s="37">
        <v>275</v>
      </c>
      <c s="36">
        <v>0</v>
      </c>
      <c s="36">
        <f>ROUND(G102*H102,6)</f>
      </c>
      <c r="L102" s="38">
        <v>0</v>
      </c>
      <c s="32">
        <f>ROUND(ROUND(L102,2)*ROUND(G102,3),2)</f>
      </c>
      <c s="36" t="s">
        <v>90</v>
      </c>
      <c>
        <f>(M102*21)/100</f>
      </c>
      <c t="s">
        <v>27</v>
      </c>
    </row>
    <row r="103" spans="1:5" ht="12.75">
      <c r="A103" s="35" t="s">
        <v>55</v>
      </c>
      <c r="E103" s="39" t="s">
        <v>225</v>
      </c>
    </row>
    <row r="104" spans="1:5" ht="25.5">
      <c r="A104" s="35" t="s">
        <v>57</v>
      </c>
      <c r="E104" s="40" t="s">
        <v>226</v>
      </c>
    </row>
    <row r="105" spans="1:5" ht="114.75">
      <c r="A105" t="s">
        <v>59</v>
      </c>
      <c r="E105" s="39" t="s">
        <v>227</v>
      </c>
    </row>
    <row r="106" spans="1:16" ht="25.5">
      <c r="A106" t="s">
        <v>49</v>
      </c>
      <c s="34" t="s">
        <v>228</v>
      </c>
      <c s="34" t="s">
        <v>229</v>
      </c>
      <c s="35" t="s">
        <v>51</v>
      </c>
      <c s="6" t="s">
        <v>230</v>
      </c>
      <c s="36" t="s">
        <v>218</v>
      </c>
      <c s="37">
        <v>50</v>
      </c>
      <c s="36">
        <v>0</v>
      </c>
      <c s="36">
        <f>ROUND(G106*H106,6)</f>
      </c>
      <c r="L106" s="38">
        <v>0</v>
      </c>
      <c s="32">
        <f>ROUND(ROUND(L106,2)*ROUND(G106,3),2)</f>
      </c>
      <c s="36" t="s">
        <v>90</v>
      </c>
      <c>
        <f>(M106*21)/100</f>
      </c>
      <c t="s">
        <v>27</v>
      </c>
    </row>
    <row r="107" spans="1:5" ht="12.75">
      <c r="A107" s="35" t="s">
        <v>55</v>
      </c>
      <c r="E107" s="39" t="s">
        <v>231</v>
      </c>
    </row>
    <row r="108" spans="1:5" ht="12.75">
      <c r="A108" s="35" t="s">
        <v>57</v>
      </c>
      <c r="E108" s="40" t="s">
        <v>232</v>
      </c>
    </row>
    <row r="109" spans="1:5" ht="114.75">
      <c r="A109" t="s">
        <v>59</v>
      </c>
      <c r="E109" s="39" t="s">
        <v>227</v>
      </c>
    </row>
    <row r="110" spans="1:16" ht="12.75">
      <c r="A110" t="s">
        <v>49</v>
      </c>
      <c s="34" t="s">
        <v>233</v>
      </c>
      <c s="34" t="s">
        <v>234</v>
      </c>
      <c s="35" t="s">
        <v>51</v>
      </c>
      <c s="6" t="s">
        <v>235</v>
      </c>
      <c s="36" t="s">
        <v>136</v>
      </c>
      <c s="37">
        <v>14</v>
      </c>
      <c s="36">
        <v>0</v>
      </c>
      <c s="36">
        <f>ROUND(G110*H110,6)</f>
      </c>
      <c r="L110" s="38">
        <v>0</v>
      </c>
      <c s="32">
        <f>ROUND(ROUND(L110,2)*ROUND(G110,3),2)</f>
      </c>
      <c s="36" t="s">
        <v>90</v>
      </c>
      <c>
        <f>(M110*21)/100</f>
      </c>
      <c t="s">
        <v>27</v>
      </c>
    </row>
    <row r="111" spans="1:5" ht="12.75">
      <c r="A111" s="35" t="s">
        <v>55</v>
      </c>
      <c r="E111" s="39" t="s">
        <v>236</v>
      </c>
    </row>
    <row r="112" spans="1:5" ht="12.75">
      <c r="A112" s="35" t="s">
        <v>57</v>
      </c>
      <c r="E112" s="40" t="s">
        <v>237</v>
      </c>
    </row>
    <row r="113" spans="1:5" ht="293.25">
      <c r="A113" t="s">
        <v>59</v>
      </c>
      <c r="E113" s="39" t="s">
        <v>238</v>
      </c>
    </row>
    <row r="114" spans="1:16" ht="12.75">
      <c r="A114" t="s">
        <v>49</v>
      </c>
      <c s="34" t="s">
        <v>239</v>
      </c>
      <c s="34" t="s">
        <v>240</v>
      </c>
      <c s="35" t="s">
        <v>51</v>
      </c>
      <c s="6" t="s">
        <v>241</v>
      </c>
      <c s="36" t="s">
        <v>129</v>
      </c>
      <c s="37">
        <v>39.348</v>
      </c>
      <c s="36">
        <v>0</v>
      </c>
      <c s="36">
        <f>ROUND(G114*H114,6)</f>
      </c>
      <c r="L114" s="38">
        <v>0</v>
      </c>
      <c s="32">
        <f>ROUND(ROUND(L114,2)*ROUND(G114,3),2)</f>
      </c>
      <c s="36" t="s">
        <v>90</v>
      </c>
      <c>
        <f>(M114*21)/100</f>
      </c>
      <c t="s">
        <v>27</v>
      </c>
    </row>
    <row r="115" spans="1:5" ht="12.75">
      <c r="A115" s="35" t="s">
        <v>55</v>
      </c>
      <c r="E115" s="39" t="s">
        <v>242</v>
      </c>
    </row>
    <row r="116" spans="1:5" ht="25.5">
      <c r="A116" s="35" t="s">
        <v>57</v>
      </c>
      <c r="E116" s="40" t="s">
        <v>243</v>
      </c>
    </row>
    <row r="117" spans="1:5" ht="38.25">
      <c r="A117" t="s">
        <v>59</v>
      </c>
      <c r="E117" s="39" t="s">
        <v>244</v>
      </c>
    </row>
    <row r="118" spans="1:16" ht="12.75">
      <c r="A118" t="s">
        <v>49</v>
      </c>
      <c s="34" t="s">
        <v>245</v>
      </c>
      <c s="34" t="s">
        <v>246</v>
      </c>
      <c s="35" t="s">
        <v>51</v>
      </c>
      <c s="6" t="s">
        <v>247</v>
      </c>
      <c s="36" t="s">
        <v>129</v>
      </c>
      <c s="37">
        <v>187</v>
      </c>
      <c s="36">
        <v>0</v>
      </c>
      <c s="36">
        <f>ROUND(G118*H118,6)</f>
      </c>
      <c r="L118" s="38">
        <v>0</v>
      </c>
      <c s="32">
        <f>ROUND(ROUND(L118,2)*ROUND(G118,3),2)</f>
      </c>
      <c s="36" t="s">
        <v>90</v>
      </c>
      <c>
        <f>(M118*21)/100</f>
      </c>
      <c t="s">
        <v>27</v>
      </c>
    </row>
    <row r="119" spans="1:5" ht="12.75">
      <c r="A119" s="35" t="s">
        <v>55</v>
      </c>
      <c r="E119" s="39" t="s">
        <v>248</v>
      </c>
    </row>
    <row r="120" spans="1:5" ht="12.75">
      <c r="A120" s="35" t="s">
        <v>57</v>
      </c>
      <c r="E120" s="40" t="s">
        <v>249</v>
      </c>
    </row>
    <row r="121" spans="1:5" ht="38.25">
      <c r="A121" t="s">
        <v>59</v>
      </c>
      <c r="E121" s="39" t="s">
        <v>250</v>
      </c>
    </row>
    <row r="122" spans="1:16" ht="12.75">
      <c r="A122" t="s">
        <v>49</v>
      </c>
      <c s="34" t="s">
        <v>251</v>
      </c>
      <c s="34" t="s">
        <v>252</v>
      </c>
      <c s="35" t="s">
        <v>51</v>
      </c>
      <c s="6" t="s">
        <v>253</v>
      </c>
      <c s="36" t="s">
        <v>129</v>
      </c>
      <c s="37">
        <v>5</v>
      </c>
      <c s="36">
        <v>0</v>
      </c>
      <c s="36">
        <f>ROUND(G122*H122,6)</f>
      </c>
      <c r="L122" s="38">
        <v>0</v>
      </c>
      <c s="32">
        <f>ROUND(ROUND(L122,2)*ROUND(G122,3),2)</f>
      </c>
      <c s="36" t="s">
        <v>90</v>
      </c>
      <c>
        <f>(M122*21)/100</f>
      </c>
      <c t="s">
        <v>27</v>
      </c>
    </row>
    <row r="123" spans="1:5" ht="12.75">
      <c r="A123" s="35" t="s">
        <v>55</v>
      </c>
      <c r="E123" s="39" t="s">
        <v>254</v>
      </c>
    </row>
    <row r="124" spans="1:5" ht="12.75">
      <c r="A124" s="35" t="s">
        <v>57</v>
      </c>
      <c r="E124" s="40" t="s">
        <v>255</v>
      </c>
    </row>
    <row r="125" spans="1:5" ht="140.25">
      <c r="A125" t="s">
        <v>59</v>
      </c>
      <c r="E125" s="39" t="s">
        <v>256</v>
      </c>
    </row>
    <row r="126" spans="1:16" ht="12.75">
      <c r="A126" t="s">
        <v>49</v>
      </c>
      <c s="34" t="s">
        <v>257</v>
      </c>
      <c s="34" t="s">
        <v>258</v>
      </c>
      <c s="35" t="s">
        <v>51</v>
      </c>
      <c s="6" t="s">
        <v>259</v>
      </c>
      <c s="36" t="s">
        <v>129</v>
      </c>
      <c s="37">
        <v>184</v>
      </c>
      <c s="36">
        <v>0</v>
      </c>
      <c s="36">
        <f>ROUND(G126*H126,6)</f>
      </c>
      <c r="L126" s="38">
        <v>0</v>
      </c>
      <c s="32">
        <f>ROUND(ROUND(L126,2)*ROUND(G126,3),2)</f>
      </c>
      <c s="36" t="s">
        <v>90</v>
      </c>
      <c>
        <f>(M126*21)/100</f>
      </c>
      <c t="s">
        <v>27</v>
      </c>
    </row>
    <row r="127" spans="1:5" ht="12.75">
      <c r="A127" s="35" t="s">
        <v>55</v>
      </c>
      <c r="E127" s="39" t="s">
        <v>260</v>
      </c>
    </row>
    <row r="128" spans="1:5" ht="12.75">
      <c r="A128" s="35" t="s">
        <v>57</v>
      </c>
      <c r="E128" s="40" t="s">
        <v>261</v>
      </c>
    </row>
    <row r="129" spans="1:5" ht="114.75">
      <c r="A129" t="s">
        <v>59</v>
      </c>
      <c r="E129" s="39" t="s">
        <v>262</v>
      </c>
    </row>
    <row r="130" spans="1:16" ht="25.5">
      <c r="A130" t="s">
        <v>49</v>
      </c>
      <c s="34" t="s">
        <v>263</v>
      </c>
      <c s="34" t="s">
        <v>264</v>
      </c>
      <c s="35" t="s">
        <v>51</v>
      </c>
      <c s="6" t="s">
        <v>265</v>
      </c>
      <c s="36" t="s">
        <v>129</v>
      </c>
      <c s="37">
        <v>2.56</v>
      </c>
      <c s="36">
        <v>0</v>
      </c>
      <c s="36">
        <f>ROUND(G130*H130,6)</f>
      </c>
      <c r="L130" s="38">
        <v>0</v>
      </c>
      <c s="32">
        <f>ROUND(ROUND(L130,2)*ROUND(G130,3),2)</f>
      </c>
      <c s="36" t="s">
        <v>90</v>
      </c>
      <c>
        <f>(M130*21)/100</f>
      </c>
      <c t="s">
        <v>27</v>
      </c>
    </row>
    <row r="131" spans="1:5" ht="12.75">
      <c r="A131" s="35" t="s">
        <v>55</v>
      </c>
      <c r="E131" s="39" t="s">
        <v>266</v>
      </c>
    </row>
    <row r="132" spans="1:5" ht="12.75">
      <c r="A132" s="35" t="s">
        <v>57</v>
      </c>
      <c r="E132" s="40" t="s">
        <v>267</v>
      </c>
    </row>
    <row r="133" spans="1:5" ht="114.75">
      <c r="A133" t="s">
        <v>59</v>
      </c>
      <c r="E133" s="39" t="s">
        <v>268</v>
      </c>
    </row>
    <row r="134" spans="1:16" ht="12.75">
      <c r="A134" t="s">
        <v>49</v>
      </c>
      <c s="34" t="s">
        <v>269</v>
      </c>
      <c s="34" t="s">
        <v>270</v>
      </c>
      <c s="35" t="s">
        <v>51</v>
      </c>
      <c s="6" t="s">
        <v>259</v>
      </c>
      <c s="36" t="s">
        <v>129</v>
      </c>
      <c s="37">
        <v>71</v>
      </c>
      <c s="36">
        <v>0</v>
      </c>
      <c s="36">
        <f>ROUND(G134*H134,6)</f>
      </c>
      <c r="L134" s="38">
        <v>0</v>
      </c>
      <c s="32">
        <f>ROUND(ROUND(L134,2)*ROUND(G134,3),2)</f>
      </c>
      <c s="36" t="s">
        <v>90</v>
      </c>
      <c>
        <f>(M134*21)/100</f>
      </c>
      <c t="s">
        <v>27</v>
      </c>
    </row>
    <row r="135" spans="1:5" ht="12.75">
      <c r="A135" s="35" t="s">
        <v>55</v>
      </c>
      <c r="E135" s="39" t="s">
        <v>51</v>
      </c>
    </row>
    <row r="136" spans="1:5" ht="12.75">
      <c r="A136" s="35" t="s">
        <v>57</v>
      </c>
      <c r="E136" s="40" t="s">
        <v>271</v>
      </c>
    </row>
    <row r="137" spans="1:5" ht="25.5">
      <c r="A137" t="s">
        <v>59</v>
      </c>
      <c r="E137" s="39" t="s">
        <v>272</v>
      </c>
    </row>
    <row r="138" spans="1:16" ht="12.75">
      <c r="A138" t="s">
        <v>49</v>
      </c>
      <c s="34" t="s">
        <v>273</v>
      </c>
      <c s="34" t="s">
        <v>274</v>
      </c>
      <c s="35" t="s">
        <v>51</v>
      </c>
      <c s="6" t="s">
        <v>275</v>
      </c>
      <c s="36" t="s">
        <v>129</v>
      </c>
      <c s="37">
        <v>39.348</v>
      </c>
      <c s="36">
        <v>0</v>
      </c>
      <c s="36">
        <f>ROUND(G138*H138,6)</f>
      </c>
      <c r="L138" s="38">
        <v>0</v>
      </c>
      <c s="32">
        <f>ROUND(ROUND(L138,2)*ROUND(G138,3),2)</f>
      </c>
      <c s="36" t="s">
        <v>90</v>
      </c>
      <c>
        <f>(M138*21)/100</f>
      </c>
      <c t="s">
        <v>27</v>
      </c>
    </row>
    <row r="139" spans="1:5" ht="12.75">
      <c r="A139" s="35" t="s">
        <v>55</v>
      </c>
      <c r="E139" s="39" t="s">
        <v>242</v>
      </c>
    </row>
    <row r="140" spans="1:5" ht="25.5">
      <c r="A140" s="35" t="s">
        <v>57</v>
      </c>
      <c r="E140" s="40" t="s">
        <v>243</v>
      </c>
    </row>
    <row r="141" spans="1:5" ht="51">
      <c r="A141" t="s">
        <v>59</v>
      </c>
      <c r="E141" s="39" t="s">
        <v>276</v>
      </c>
    </row>
    <row r="142" spans="1:13" ht="12.75">
      <c r="A142" t="s">
        <v>46</v>
      </c>
      <c r="C142" s="31" t="s">
        <v>133</v>
      </c>
      <c r="E142" s="33" t="s">
        <v>277</v>
      </c>
      <c r="J142" s="32">
        <f>0</f>
      </c>
      <c s="32">
        <f>0</f>
      </c>
      <c s="32">
        <f>0+L143+L147+L151+L155</f>
      </c>
      <c s="32">
        <f>0+M143+M147+M151+M155</f>
      </c>
    </row>
    <row r="143" spans="1:16" ht="12.75">
      <c r="A143" t="s">
        <v>49</v>
      </c>
      <c s="34" t="s">
        <v>278</v>
      </c>
      <c s="34" t="s">
        <v>279</v>
      </c>
      <c s="35" t="s">
        <v>51</v>
      </c>
      <c s="6" t="s">
        <v>280</v>
      </c>
      <c s="36" t="s">
        <v>218</v>
      </c>
      <c s="37">
        <v>400</v>
      </c>
      <c s="36">
        <v>0</v>
      </c>
      <c s="36">
        <f>ROUND(G143*H143,6)</f>
      </c>
      <c r="L143" s="38">
        <v>0</v>
      </c>
      <c s="32">
        <f>ROUND(ROUND(L143,2)*ROUND(G143,3),2)</f>
      </c>
      <c s="36" t="s">
        <v>90</v>
      </c>
      <c>
        <f>(M143*21)/100</f>
      </c>
      <c t="s">
        <v>27</v>
      </c>
    </row>
    <row r="144" spans="1:5" ht="12.75">
      <c r="A144" s="35" t="s">
        <v>55</v>
      </c>
      <c r="E144" s="39" t="s">
        <v>281</v>
      </c>
    </row>
    <row r="145" spans="1:5" ht="12.75">
      <c r="A145" s="35" t="s">
        <v>57</v>
      </c>
      <c r="E145" s="40" t="s">
        <v>282</v>
      </c>
    </row>
    <row r="146" spans="1:5" ht="114.75">
      <c r="A146" t="s">
        <v>59</v>
      </c>
      <c r="E146" s="39" t="s">
        <v>283</v>
      </c>
    </row>
    <row r="147" spans="1:16" ht="12.75">
      <c r="A147" t="s">
        <v>49</v>
      </c>
      <c s="34" t="s">
        <v>284</v>
      </c>
      <c s="34" t="s">
        <v>285</v>
      </c>
      <c s="35" t="s">
        <v>51</v>
      </c>
      <c s="6" t="s">
        <v>286</v>
      </c>
      <c s="36" t="s">
        <v>218</v>
      </c>
      <c s="37">
        <v>400</v>
      </c>
      <c s="36">
        <v>0</v>
      </c>
      <c s="36">
        <f>ROUND(G147*H147,6)</f>
      </c>
      <c r="L147" s="38">
        <v>0</v>
      </c>
      <c s="32">
        <f>ROUND(ROUND(L147,2)*ROUND(G147,3),2)</f>
      </c>
      <c s="36" t="s">
        <v>90</v>
      </c>
      <c>
        <f>(M147*21)/100</f>
      </c>
      <c t="s">
        <v>27</v>
      </c>
    </row>
    <row r="148" spans="1:5" ht="12.75">
      <c r="A148" s="35" t="s">
        <v>55</v>
      </c>
      <c r="E148" s="39" t="s">
        <v>287</v>
      </c>
    </row>
    <row r="149" spans="1:5" ht="12.75">
      <c r="A149" s="35" t="s">
        <v>57</v>
      </c>
      <c r="E149" s="40" t="s">
        <v>282</v>
      </c>
    </row>
    <row r="150" spans="1:5" ht="102">
      <c r="A150" t="s">
        <v>59</v>
      </c>
      <c r="E150" s="39" t="s">
        <v>288</v>
      </c>
    </row>
    <row r="151" spans="1:16" ht="12.75">
      <c r="A151" t="s">
        <v>49</v>
      </c>
      <c s="34" t="s">
        <v>289</v>
      </c>
      <c s="34" t="s">
        <v>290</v>
      </c>
      <c s="35" t="s">
        <v>51</v>
      </c>
      <c s="6" t="s">
        <v>291</v>
      </c>
      <c s="36" t="s">
        <v>218</v>
      </c>
      <c s="37">
        <v>400</v>
      </c>
      <c s="36">
        <v>0</v>
      </c>
      <c s="36">
        <f>ROUND(G151*H151,6)</f>
      </c>
      <c r="L151" s="38">
        <v>0</v>
      </c>
      <c s="32">
        <f>ROUND(ROUND(L151,2)*ROUND(G151,3),2)</f>
      </c>
      <c s="36" t="s">
        <v>90</v>
      </c>
      <c>
        <f>(M151*21)/100</f>
      </c>
      <c t="s">
        <v>27</v>
      </c>
    </row>
    <row r="152" spans="1:5" ht="12.75">
      <c r="A152" s="35" t="s">
        <v>55</v>
      </c>
      <c r="E152" s="39" t="s">
        <v>281</v>
      </c>
    </row>
    <row r="153" spans="1:5" ht="12.75">
      <c r="A153" s="35" t="s">
        <v>57</v>
      </c>
      <c r="E153" s="40" t="s">
        <v>282</v>
      </c>
    </row>
    <row r="154" spans="1:5" ht="140.25">
      <c r="A154" t="s">
        <v>59</v>
      </c>
      <c r="E154" s="39" t="s">
        <v>292</v>
      </c>
    </row>
    <row r="155" spans="1:16" ht="12.75">
      <c r="A155" t="s">
        <v>49</v>
      </c>
      <c s="34" t="s">
        <v>293</v>
      </c>
      <c s="34" t="s">
        <v>294</v>
      </c>
      <c s="35" t="s">
        <v>51</v>
      </c>
      <c s="6" t="s">
        <v>295</v>
      </c>
      <c s="36" t="s">
        <v>218</v>
      </c>
      <c s="37">
        <v>400</v>
      </c>
      <c s="36">
        <v>0</v>
      </c>
      <c s="36">
        <f>ROUND(G155*H155,6)</f>
      </c>
      <c r="L155" s="38">
        <v>0</v>
      </c>
      <c s="32">
        <f>ROUND(ROUND(L155,2)*ROUND(G155,3),2)</f>
      </c>
      <c s="36" t="s">
        <v>90</v>
      </c>
      <c>
        <f>(M155*21)/100</f>
      </c>
      <c t="s">
        <v>27</v>
      </c>
    </row>
    <row r="156" spans="1:5" ht="12.75">
      <c r="A156" s="35" t="s">
        <v>55</v>
      </c>
      <c r="E156" s="39" t="s">
        <v>287</v>
      </c>
    </row>
    <row r="157" spans="1:5" ht="12.75">
      <c r="A157" s="35" t="s">
        <v>57</v>
      </c>
      <c r="E157" s="40" t="s">
        <v>282</v>
      </c>
    </row>
    <row r="158" spans="1:5" ht="114.75">
      <c r="A158" t="s">
        <v>59</v>
      </c>
      <c r="E158" s="39" t="s">
        <v>296</v>
      </c>
    </row>
    <row r="159" spans="1:13" ht="12.75">
      <c r="A159" t="s">
        <v>46</v>
      </c>
      <c r="C159" s="31" t="s">
        <v>147</v>
      </c>
      <c r="E159" s="33" t="s">
        <v>297</v>
      </c>
      <c r="J159" s="32">
        <f>0</f>
      </c>
      <c s="32">
        <f>0</f>
      </c>
      <c s="32">
        <f>0+L160+L164+L168+L172+L176+L180+L184+L188+L192+L196+L200+L204+L208+L212+L216+L220+L224+L228+L232+L236+L240+L244+L248+L252+L256</f>
      </c>
      <c s="32">
        <f>0+M160+M164+M168+M172+M176+M180+M184+M188+M192+M196+M200+M204+M208+M212+M216+M220+M224+M228+M232+M236+M240+M244+M248+M252+M256</f>
      </c>
    </row>
    <row r="160" spans="1:16" ht="12.75">
      <c r="A160" t="s">
        <v>49</v>
      </c>
      <c s="34" t="s">
        <v>298</v>
      </c>
      <c s="34" t="s">
        <v>299</v>
      </c>
      <c s="35" t="s">
        <v>51</v>
      </c>
      <c s="6" t="s">
        <v>300</v>
      </c>
      <c s="36" t="s">
        <v>218</v>
      </c>
      <c s="37">
        <v>203.348</v>
      </c>
      <c s="36">
        <v>0</v>
      </c>
      <c s="36">
        <f>ROUND(G160*H160,6)</f>
      </c>
      <c r="L160" s="38">
        <v>0</v>
      </c>
      <c s="32">
        <f>ROUND(ROUND(L160,2)*ROUND(G160,3),2)</f>
      </c>
      <c s="36" t="s">
        <v>90</v>
      </c>
      <c>
        <f>(M160*21)/100</f>
      </c>
      <c t="s">
        <v>27</v>
      </c>
    </row>
    <row r="161" spans="1:5" ht="12.75">
      <c r="A161" s="35" t="s">
        <v>55</v>
      </c>
      <c r="E161" s="39" t="s">
        <v>301</v>
      </c>
    </row>
    <row r="162" spans="1:5" ht="12.75">
      <c r="A162" s="35" t="s">
        <v>57</v>
      </c>
      <c r="E162" s="40" t="s">
        <v>302</v>
      </c>
    </row>
    <row r="163" spans="1:5" ht="38.25">
      <c r="A163" t="s">
        <v>59</v>
      </c>
      <c r="E163" s="39" t="s">
        <v>303</v>
      </c>
    </row>
    <row r="164" spans="1:16" ht="25.5">
      <c r="A164" t="s">
        <v>49</v>
      </c>
      <c s="34" t="s">
        <v>304</v>
      </c>
      <c s="34" t="s">
        <v>305</v>
      </c>
      <c s="35" t="s">
        <v>51</v>
      </c>
      <c s="6" t="s">
        <v>306</v>
      </c>
      <c s="36" t="s">
        <v>129</v>
      </c>
      <c s="37">
        <v>19</v>
      </c>
      <c s="36">
        <v>0</v>
      </c>
      <c s="36">
        <f>ROUND(G164*H164,6)</f>
      </c>
      <c r="L164" s="38">
        <v>0</v>
      </c>
      <c s="32">
        <f>ROUND(ROUND(L164,2)*ROUND(G164,3),2)</f>
      </c>
      <c s="36" t="s">
        <v>90</v>
      </c>
      <c>
        <f>(M164*21)/100</f>
      </c>
      <c t="s">
        <v>27</v>
      </c>
    </row>
    <row r="165" spans="1:5" ht="12.75">
      <c r="A165" s="35" t="s">
        <v>55</v>
      </c>
      <c r="E165" s="39" t="s">
        <v>175</v>
      </c>
    </row>
    <row r="166" spans="1:5" ht="12.75">
      <c r="A166" s="35" t="s">
        <v>57</v>
      </c>
      <c r="E166" s="40" t="s">
        <v>307</v>
      </c>
    </row>
    <row r="167" spans="1:5" ht="191.25">
      <c r="A167" t="s">
        <v>59</v>
      </c>
      <c r="E167" s="39" t="s">
        <v>308</v>
      </c>
    </row>
    <row r="168" spans="1:16" ht="12.75">
      <c r="A168" t="s">
        <v>49</v>
      </c>
      <c s="34" t="s">
        <v>309</v>
      </c>
      <c s="34" t="s">
        <v>310</v>
      </c>
      <c s="35" t="s">
        <v>51</v>
      </c>
      <c s="6" t="s">
        <v>311</v>
      </c>
      <c s="36" t="s">
        <v>218</v>
      </c>
      <c s="37">
        <v>170</v>
      </c>
      <c s="36">
        <v>0</v>
      </c>
      <c s="36">
        <f>ROUND(G168*H168,6)</f>
      </c>
      <c r="L168" s="38">
        <v>0</v>
      </c>
      <c s="32">
        <f>ROUND(ROUND(L168,2)*ROUND(G168,3),2)</f>
      </c>
      <c s="36" t="s">
        <v>90</v>
      </c>
      <c>
        <f>(M168*21)/100</f>
      </c>
      <c t="s">
        <v>27</v>
      </c>
    </row>
    <row r="169" spans="1:5" ht="12.75">
      <c r="A169" s="35" t="s">
        <v>55</v>
      </c>
      <c r="E169" s="39" t="s">
        <v>175</v>
      </c>
    </row>
    <row r="170" spans="1:5" ht="12.75">
      <c r="A170" s="35" t="s">
        <v>57</v>
      </c>
      <c r="E170" s="40" t="s">
        <v>312</v>
      </c>
    </row>
    <row r="171" spans="1:5" ht="165.75">
      <c r="A171" t="s">
        <v>59</v>
      </c>
      <c r="E171" s="39" t="s">
        <v>313</v>
      </c>
    </row>
    <row r="172" spans="1:16" ht="25.5">
      <c r="A172" t="s">
        <v>49</v>
      </c>
      <c s="34" t="s">
        <v>314</v>
      </c>
      <c s="34" t="s">
        <v>315</v>
      </c>
      <c s="35" t="s">
        <v>51</v>
      </c>
      <c s="6" t="s">
        <v>316</v>
      </c>
      <c s="36" t="s">
        <v>218</v>
      </c>
      <c s="37">
        <v>170</v>
      </c>
      <c s="36">
        <v>0</v>
      </c>
      <c s="36">
        <f>ROUND(G172*H172,6)</f>
      </c>
      <c r="L172" s="38">
        <v>0</v>
      </c>
      <c s="32">
        <f>ROUND(ROUND(L172,2)*ROUND(G172,3),2)</f>
      </c>
      <c s="36" t="s">
        <v>90</v>
      </c>
      <c>
        <f>(M172*21)/100</f>
      </c>
      <c t="s">
        <v>27</v>
      </c>
    </row>
    <row r="173" spans="1:5" ht="12.75">
      <c r="A173" s="35" t="s">
        <v>55</v>
      </c>
      <c r="E173" s="39" t="s">
        <v>175</v>
      </c>
    </row>
    <row r="174" spans="1:5" ht="12.75">
      <c r="A174" s="35" t="s">
        <v>57</v>
      </c>
      <c r="E174" s="40" t="s">
        <v>312</v>
      </c>
    </row>
    <row r="175" spans="1:5" ht="51">
      <c r="A175" t="s">
        <v>59</v>
      </c>
      <c r="E175" s="39" t="s">
        <v>317</v>
      </c>
    </row>
    <row r="176" spans="1:16" ht="12.75">
      <c r="A176" t="s">
        <v>49</v>
      </c>
      <c s="34" t="s">
        <v>318</v>
      </c>
      <c s="34" t="s">
        <v>319</v>
      </c>
      <c s="35" t="s">
        <v>51</v>
      </c>
      <c s="6" t="s">
        <v>320</v>
      </c>
      <c s="36" t="s">
        <v>218</v>
      </c>
      <c s="37">
        <v>75</v>
      </c>
      <c s="36">
        <v>0</v>
      </c>
      <c s="36">
        <f>ROUND(G176*H176,6)</f>
      </c>
      <c r="L176" s="38">
        <v>0</v>
      </c>
      <c s="32">
        <f>ROUND(ROUND(L176,2)*ROUND(G176,3),2)</f>
      </c>
      <c s="36" t="s">
        <v>121</v>
      </c>
      <c>
        <f>(M176*21)/100</f>
      </c>
      <c t="s">
        <v>27</v>
      </c>
    </row>
    <row r="177" spans="1:5" ht="12.75">
      <c r="A177" s="35" t="s">
        <v>55</v>
      </c>
      <c r="E177" s="39" t="s">
        <v>321</v>
      </c>
    </row>
    <row r="178" spans="1:5" ht="12.75">
      <c r="A178" s="35" t="s">
        <v>57</v>
      </c>
      <c r="E178" s="40" t="s">
        <v>175</v>
      </c>
    </row>
    <row r="179" spans="1:5" ht="89.25">
      <c r="A179" t="s">
        <v>59</v>
      </c>
      <c r="E179" s="39" t="s">
        <v>322</v>
      </c>
    </row>
    <row r="180" spans="1:16" ht="12.75">
      <c r="A180" t="s">
        <v>49</v>
      </c>
      <c s="34" t="s">
        <v>323</v>
      </c>
      <c s="34" t="s">
        <v>324</v>
      </c>
      <c s="35" t="s">
        <v>51</v>
      </c>
      <c s="6" t="s">
        <v>325</v>
      </c>
      <c s="36" t="s">
        <v>143</v>
      </c>
      <c s="37">
        <v>1.218</v>
      </c>
      <c s="36">
        <v>0</v>
      </c>
      <c s="36">
        <f>ROUND(G180*H180,6)</f>
      </c>
      <c r="L180" s="38">
        <v>0</v>
      </c>
      <c s="32">
        <f>ROUND(ROUND(L180,2)*ROUND(G180,3),2)</f>
      </c>
      <c s="36" t="s">
        <v>90</v>
      </c>
      <c>
        <f>(M180*21)/100</f>
      </c>
      <c t="s">
        <v>27</v>
      </c>
    </row>
    <row r="181" spans="1:5" ht="12.75">
      <c r="A181" s="35" t="s">
        <v>55</v>
      </c>
      <c r="E181" s="39" t="s">
        <v>326</v>
      </c>
    </row>
    <row r="182" spans="1:5" ht="12.75">
      <c r="A182" s="35" t="s">
        <v>57</v>
      </c>
      <c r="E182" s="40" t="s">
        <v>327</v>
      </c>
    </row>
    <row r="183" spans="1:5" ht="229.5">
      <c r="A183" t="s">
        <v>59</v>
      </c>
      <c r="E183" s="39" t="s">
        <v>328</v>
      </c>
    </row>
    <row r="184" spans="1:16" ht="12.75">
      <c r="A184" t="s">
        <v>49</v>
      </c>
      <c s="34" t="s">
        <v>329</v>
      </c>
      <c s="34" t="s">
        <v>330</v>
      </c>
      <c s="35" t="s">
        <v>51</v>
      </c>
      <c s="6" t="s">
        <v>331</v>
      </c>
      <c s="36" t="s">
        <v>143</v>
      </c>
      <c s="37">
        <v>1.008</v>
      </c>
      <c s="36">
        <v>0</v>
      </c>
      <c s="36">
        <f>ROUND(G184*H184,6)</f>
      </c>
      <c r="L184" s="38">
        <v>0</v>
      </c>
      <c s="32">
        <f>ROUND(ROUND(L184,2)*ROUND(G184,3),2)</f>
      </c>
      <c s="36" t="s">
        <v>90</v>
      </c>
      <c>
        <f>(M184*21)/100</f>
      </c>
      <c t="s">
        <v>27</v>
      </c>
    </row>
    <row r="185" spans="1:5" ht="12.75">
      <c r="A185" s="35" t="s">
        <v>55</v>
      </c>
      <c r="E185" s="39" t="s">
        <v>332</v>
      </c>
    </row>
    <row r="186" spans="1:5" ht="12.75">
      <c r="A186" s="35" t="s">
        <v>57</v>
      </c>
      <c r="E186" s="40" t="s">
        <v>333</v>
      </c>
    </row>
    <row r="187" spans="1:5" ht="267.75">
      <c r="A187" t="s">
        <v>59</v>
      </c>
      <c r="E187" s="39" t="s">
        <v>334</v>
      </c>
    </row>
    <row r="188" spans="1:16" ht="12.75">
      <c r="A188" t="s">
        <v>49</v>
      </c>
      <c s="34" t="s">
        <v>335</v>
      </c>
      <c s="34" t="s">
        <v>336</v>
      </c>
      <c s="35" t="s">
        <v>51</v>
      </c>
      <c s="6" t="s">
        <v>337</v>
      </c>
      <c s="36" t="s">
        <v>136</v>
      </c>
      <c s="37">
        <v>2</v>
      </c>
      <c s="36">
        <v>0</v>
      </c>
      <c s="36">
        <f>ROUND(G188*H188,6)</f>
      </c>
      <c r="L188" s="38">
        <v>0</v>
      </c>
      <c s="32">
        <f>ROUND(ROUND(L188,2)*ROUND(G188,3),2)</f>
      </c>
      <c s="36" t="s">
        <v>90</v>
      </c>
      <c>
        <f>(M188*21)/100</f>
      </c>
      <c t="s">
        <v>27</v>
      </c>
    </row>
    <row r="189" spans="1:5" ht="12.75">
      <c r="A189" s="35" t="s">
        <v>55</v>
      </c>
      <c r="E189" s="39" t="s">
        <v>130</v>
      </c>
    </row>
    <row r="190" spans="1:5" ht="12.75">
      <c r="A190" s="35" t="s">
        <v>57</v>
      </c>
      <c r="E190" s="40" t="s">
        <v>338</v>
      </c>
    </row>
    <row r="191" spans="1:5" ht="89.25">
      <c r="A191" t="s">
        <v>59</v>
      </c>
      <c r="E191" s="39" t="s">
        <v>339</v>
      </c>
    </row>
    <row r="192" spans="1:16" ht="12.75">
      <c r="A192" t="s">
        <v>49</v>
      </c>
      <c s="34" t="s">
        <v>340</v>
      </c>
      <c s="34" t="s">
        <v>341</v>
      </c>
      <c s="35" t="s">
        <v>51</v>
      </c>
      <c s="6" t="s">
        <v>342</v>
      </c>
      <c s="36" t="s">
        <v>136</v>
      </c>
      <c s="37">
        <v>2</v>
      </c>
      <c s="36">
        <v>0</v>
      </c>
      <c s="36">
        <f>ROUND(G192*H192,6)</f>
      </c>
      <c r="L192" s="38">
        <v>0</v>
      </c>
      <c s="32">
        <f>ROUND(ROUND(L192,2)*ROUND(G192,3),2)</f>
      </c>
      <c s="36" t="s">
        <v>90</v>
      </c>
      <c>
        <f>(M192*21)/100</f>
      </c>
      <c t="s">
        <v>27</v>
      </c>
    </row>
    <row r="193" spans="1:5" ht="12.75">
      <c r="A193" s="35" t="s">
        <v>55</v>
      </c>
      <c r="E193" s="39" t="s">
        <v>130</v>
      </c>
    </row>
    <row r="194" spans="1:5" ht="12.75">
      <c r="A194" s="35" t="s">
        <v>57</v>
      </c>
      <c r="E194" s="40" t="s">
        <v>338</v>
      </c>
    </row>
    <row r="195" spans="1:5" ht="51">
      <c r="A195" t="s">
        <v>59</v>
      </c>
      <c r="E195" s="39" t="s">
        <v>343</v>
      </c>
    </row>
    <row r="196" spans="1:16" ht="25.5">
      <c r="A196" t="s">
        <v>49</v>
      </c>
      <c s="34" t="s">
        <v>344</v>
      </c>
      <c s="34" t="s">
        <v>345</v>
      </c>
      <c s="35" t="s">
        <v>51</v>
      </c>
      <c s="6" t="s">
        <v>346</v>
      </c>
      <c s="36" t="s">
        <v>218</v>
      </c>
      <c s="37">
        <v>399</v>
      </c>
      <c s="36">
        <v>0</v>
      </c>
      <c s="36">
        <f>ROUND(G196*H196,6)</f>
      </c>
      <c r="L196" s="38">
        <v>0</v>
      </c>
      <c s="32">
        <f>ROUND(ROUND(L196,2)*ROUND(G196,3),2)</f>
      </c>
      <c s="36" t="s">
        <v>90</v>
      </c>
      <c>
        <f>(M196*21)/100</f>
      </c>
      <c t="s">
        <v>27</v>
      </c>
    </row>
    <row r="197" spans="1:5" ht="12.75">
      <c r="A197" s="35" t="s">
        <v>55</v>
      </c>
      <c r="E197" s="39" t="s">
        <v>347</v>
      </c>
    </row>
    <row r="198" spans="1:5" ht="12.75">
      <c r="A198" s="35" t="s">
        <v>57</v>
      </c>
      <c r="E198" s="40" t="s">
        <v>220</v>
      </c>
    </row>
    <row r="199" spans="1:5" ht="204">
      <c r="A199" t="s">
        <v>59</v>
      </c>
      <c r="E199" s="39" t="s">
        <v>348</v>
      </c>
    </row>
    <row r="200" spans="1:16" ht="25.5">
      <c r="A200" t="s">
        <v>49</v>
      </c>
      <c s="34" t="s">
        <v>349</v>
      </c>
      <c s="34" t="s">
        <v>350</v>
      </c>
      <c s="35" t="s">
        <v>51</v>
      </c>
      <c s="6" t="s">
        <v>351</v>
      </c>
      <c s="36" t="s">
        <v>352</v>
      </c>
      <c s="37">
        <v>5188.903</v>
      </c>
      <c s="36">
        <v>0</v>
      </c>
      <c s="36">
        <f>ROUND(G200*H200,6)</f>
      </c>
      <c r="L200" s="38">
        <v>0</v>
      </c>
      <c s="32">
        <f>ROUND(ROUND(L200,2)*ROUND(G200,3),2)</f>
      </c>
      <c s="36" t="s">
        <v>90</v>
      </c>
      <c>
        <f>(M200*21)/100</f>
      </c>
      <c t="s">
        <v>27</v>
      </c>
    </row>
    <row r="201" spans="1:5" ht="12.75">
      <c r="A201" s="35" t="s">
        <v>55</v>
      </c>
      <c r="E201" s="39" t="s">
        <v>353</v>
      </c>
    </row>
    <row r="202" spans="1:5" ht="12.75">
      <c r="A202" s="35" t="s">
        <v>57</v>
      </c>
      <c r="E202" s="40" t="s">
        <v>354</v>
      </c>
    </row>
    <row r="203" spans="1:5" ht="102">
      <c r="A203" t="s">
        <v>59</v>
      </c>
      <c r="E203" s="39" t="s">
        <v>355</v>
      </c>
    </row>
    <row r="204" spans="1:16" ht="12.75">
      <c r="A204" t="s">
        <v>49</v>
      </c>
      <c s="34" t="s">
        <v>356</v>
      </c>
      <c s="34" t="s">
        <v>357</v>
      </c>
      <c s="35" t="s">
        <v>51</v>
      </c>
      <c s="6" t="s">
        <v>358</v>
      </c>
      <c s="36" t="s">
        <v>129</v>
      </c>
      <c s="37">
        <v>19</v>
      </c>
      <c s="36">
        <v>0</v>
      </c>
      <c s="36">
        <f>ROUND(G204*H204,6)</f>
      </c>
      <c r="L204" s="38">
        <v>0</v>
      </c>
      <c s="32">
        <f>ROUND(ROUND(L204,2)*ROUND(G204,3),2)</f>
      </c>
      <c s="36" t="s">
        <v>90</v>
      </c>
      <c>
        <f>(M204*21)/100</f>
      </c>
      <c t="s">
        <v>27</v>
      </c>
    </row>
    <row r="205" spans="1:5" ht="12.75">
      <c r="A205" s="35" t="s">
        <v>55</v>
      </c>
      <c r="E205" s="39" t="s">
        <v>175</v>
      </c>
    </row>
    <row r="206" spans="1:5" ht="12.75">
      <c r="A206" s="35" t="s">
        <v>57</v>
      </c>
      <c r="E206" s="40" t="s">
        <v>307</v>
      </c>
    </row>
    <row r="207" spans="1:5" ht="178.5">
      <c r="A207" t="s">
        <v>59</v>
      </c>
      <c r="E207" s="39" t="s">
        <v>359</v>
      </c>
    </row>
    <row r="208" spans="1:16" ht="25.5">
      <c r="A208" t="s">
        <v>49</v>
      </c>
      <c s="34" t="s">
        <v>360</v>
      </c>
      <c s="34" t="s">
        <v>361</v>
      </c>
      <c s="35" t="s">
        <v>51</v>
      </c>
      <c s="6" t="s">
        <v>362</v>
      </c>
      <c s="36" t="s">
        <v>352</v>
      </c>
      <c s="37">
        <v>84</v>
      </c>
      <c s="36">
        <v>0</v>
      </c>
      <c s="36">
        <f>ROUND(G208*H208,6)</f>
      </c>
      <c r="L208" s="38">
        <v>0</v>
      </c>
      <c s="32">
        <f>ROUND(ROUND(L208,2)*ROUND(G208,3),2)</f>
      </c>
      <c s="36" t="s">
        <v>90</v>
      </c>
      <c>
        <f>(M208*21)/100</f>
      </c>
      <c t="s">
        <v>27</v>
      </c>
    </row>
    <row r="209" spans="1:5" ht="12.75">
      <c r="A209" s="35" t="s">
        <v>55</v>
      </c>
      <c r="E209" s="39" t="s">
        <v>175</v>
      </c>
    </row>
    <row r="210" spans="1:5" ht="12.75">
      <c r="A210" s="35" t="s">
        <v>57</v>
      </c>
      <c r="E210" s="40" t="s">
        <v>363</v>
      </c>
    </row>
    <row r="211" spans="1:5" ht="127.5">
      <c r="A211" t="s">
        <v>59</v>
      </c>
      <c r="E211" s="39" t="s">
        <v>364</v>
      </c>
    </row>
    <row r="212" spans="1:16" ht="12.75">
      <c r="A212" t="s">
        <v>49</v>
      </c>
      <c s="34" t="s">
        <v>365</v>
      </c>
      <c s="34" t="s">
        <v>366</v>
      </c>
      <c s="35" t="s">
        <v>51</v>
      </c>
      <c s="6" t="s">
        <v>367</v>
      </c>
      <c s="36" t="s">
        <v>136</v>
      </c>
      <c s="37">
        <v>14</v>
      </c>
      <c s="36">
        <v>0</v>
      </c>
      <c s="36">
        <f>ROUND(G212*H212,6)</f>
      </c>
      <c r="L212" s="38">
        <v>0</v>
      </c>
      <c s="32">
        <f>ROUND(ROUND(L212,2)*ROUND(G212,3),2)</f>
      </c>
      <c s="36" t="s">
        <v>90</v>
      </c>
      <c>
        <f>(M212*21)/100</f>
      </c>
      <c t="s">
        <v>27</v>
      </c>
    </row>
    <row r="213" spans="1:5" ht="12.75">
      <c r="A213" s="35" t="s">
        <v>55</v>
      </c>
      <c r="E213" s="39" t="s">
        <v>368</v>
      </c>
    </row>
    <row r="214" spans="1:5" ht="12.75">
      <c r="A214" s="35" t="s">
        <v>57</v>
      </c>
      <c r="E214" s="40" t="s">
        <v>369</v>
      </c>
    </row>
    <row r="215" spans="1:5" ht="89.25">
      <c r="A215" t="s">
        <v>59</v>
      </c>
      <c r="E215" s="39" t="s">
        <v>370</v>
      </c>
    </row>
    <row r="216" spans="1:16" ht="12.75">
      <c r="A216" t="s">
        <v>49</v>
      </c>
      <c s="34" t="s">
        <v>371</v>
      </c>
      <c s="34" t="s">
        <v>372</v>
      </c>
      <c s="35" t="s">
        <v>51</v>
      </c>
      <c s="6" t="s">
        <v>373</v>
      </c>
      <c s="36" t="s">
        <v>374</v>
      </c>
      <c s="37">
        <v>1</v>
      </c>
      <c s="36">
        <v>0</v>
      </c>
      <c s="36">
        <f>ROUND(G216*H216,6)</f>
      </c>
      <c r="L216" s="38">
        <v>0</v>
      </c>
      <c s="32">
        <f>ROUND(ROUND(L216,2)*ROUND(G216,3),2)</f>
      </c>
      <c s="36" t="s">
        <v>54</v>
      </c>
      <c>
        <f>(M216*21)/100</f>
      </c>
      <c t="s">
        <v>27</v>
      </c>
    </row>
    <row r="217" spans="1:5" ht="12.75">
      <c r="A217" s="35" t="s">
        <v>55</v>
      </c>
      <c r="E217" s="39" t="s">
        <v>51</v>
      </c>
    </row>
    <row r="218" spans="1:5" ht="12.75">
      <c r="A218" s="35" t="s">
        <v>57</v>
      </c>
      <c r="E218" s="40" t="s">
        <v>51</v>
      </c>
    </row>
    <row r="219" spans="1:5" ht="12.75">
      <c r="A219" t="s">
        <v>59</v>
      </c>
      <c r="E219" s="39" t="s">
        <v>375</v>
      </c>
    </row>
    <row r="220" spans="1:16" ht="12.75">
      <c r="A220" t="s">
        <v>49</v>
      </c>
      <c s="34" t="s">
        <v>376</v>
      </c>
      <c s="34" t="s">
        <v>377</v>
      </c>
      <c s="35" t="s">
        <v>51</v>
      </c>
      <c s="6" t="s">
        <v>378</v>
      </c>
      <c s="36" t="s">
        <v>129</v>
      </c>
      <c s="37">
        <v>170</v>
      </c>
      <c s="36">
        <v>0</v>
      </c>
      <c s="36">
        <f>ROUND(G220*H220,6)</f>
      </c>
      <c r="L220" s="38">
        <v>0</v>
      </c>
      <c s="32">
        <f>ROUND(ROUND(L220,2)*ROUND(G220,3),2)</f>
      </c>
      <c s="36" t="s">
        <v>54</v>
      </c>
      <c>
        <f>(M220*21)/100</f>
      </c>
      <c t="s">
        <v>27</v>
      </c>
    </row>
    <row r="221" spans="1:5" ht="12.75">
      <c r="A221" s="35" t="s">
        <v>55</v>
      </c>
      <c r="E221" s="39" t="s">
        <v>51</v>
      </c>
    </row>
    <row r="222" spans="1:5" ht="12.75">
      <c r="A222" s="35" t="s">
        <v>57</v>
      </c>
      <c r="E222" s="40" t="s">
        <v>379</v>
      </c>
    </row>
    <row r="223" spans="1:5" ht="12.75">
      <c r="A223" t="s">
        <v>59</v>
      </c>
      <c r="E223" s="39" t="s">
        <v>380</v>
      </c>
    </row>
    <row r="224" spans="1:16" ht="12.75">
      <c r="A224" t="s">
        <v>49</v>
      </c>
      <c s="34" t="s">
        <v>381</v>
      </c>
      <c s="34" t="s">
        <v>382</v>
      </c>
      <c s="35" t="s">
        <v>51</v>
      </c>
      <c s="6" t="s">
        <v>383</v>
      </c>
      <c s="36" t="s">
        <v>374</v>
      </c>
      <c s="37">
        <v>1</v>
      </c>
      <c s="36">
        <v>0</v>
      </c>
      <c s="36">
        <f>ROUND(G224*H224,6)</f>
      </c>
      <c r="L224" s="38">
        <v>0</v>
      </c>
      <c s="32">
        <f>ROUND(ROUND(L224,2)*ROUND(G224,3),2)</f>
      </c>
      <c s="36" t="s">
        <v>54</v>
      </c>
      <c>
        <f>(M224*21)/100</f>
      </c>
      <c t="s">
        <v>27</v>
      </c>
    </row>
    <row r="225" spans="1:5" ht="12.75">
      <c r="A225" s="35" t="s">
        <v>55</v>
      </c>
      <c r="E225" s="39" t="s">
        <v>130</v>
      </c>
    </row>
    <row r="226" spans="1:5" ht="12.75">
      <c r="A226" s="35" t="s">
        <v>57</v>
      </c>
      <c r="E226" s="40" t="s">
        <v>384</v>
      </c>
    </row>
    <row r="227" spans="1:5" ht="409.5">
      <c r="A227" t="s">
        <v>59</v>
      </c>
      <c r="E227" s="39" t="s">
        <v>385</v>
      </c>
    </row>
    <row r="228" spans="1:16" ht="12.75">
      <c r="A228" t="s">
        <v>49</v>
      </c>
      <c s="34" t="s">
        <v>386</v>
      </c>
      <c s="34" t="s">
        <v>387</v>
      </c>
      <c s="35" t="s">
        <v>51</v>
      </c>
      <c s="6" t="s">
        <v>388</v>
      </c>
      <c s="36" t="s">
        <v>218</v>
      </c>
      <c s="37">
        <v>5</v>
      </c>
      <c s="36">
        <v>0</v>
      </c>
      <c s="36">
        <f>ROUND(G228*H228,6)</f>
      </c>
      <c r="L228" s="38">
        <v>0</v>
      </c>
      <c s="32">
        <f>ROUND(ROUND(L228,2)*ROUND(G228,3),2)</f>
      </c>
      <c s="36" t="s">
        <v>90</v>
      </c>
      <c>
        <f>(M228*21)/100</f>
      </c>
      <c t="s">
        <v>27</v>
      </c>
    </row>
    <row r="229" spans="1:5" ht="12.75">
      <c r="A229" s="35" t="s">
        <v>55</v>
      </c>
      <c r="E229" s="39" t="s">
        <v>51</v>
      </c>
    </row>
    <row r="230" spans="1:5" ht="12.75">
      <c r="A230" s="35" t="s">
        <v>57</v>
      </c>
      <c r="E230" s="40" t="s">
        <v>389</v>
      </c>
    </row>
    <row r="231" spans="1:5" ht="63.75">
      <c r="A231" t="s">
        <v>59</v>
      </c>
      <c r="E231" s="39" t="s">
        <v>390</v>
      </c>
    </row>
    <row r="232" spans="1:16" ht="25.5">
      <c r="A232" t="s">
        <v>49</v>
      </c>
      <c s="34" t="s">
        <v>391</v>
      </c>
      <c s="34" t="s">
        <v>392</v>
      </c>
      <c s="35" t="s">
        <v>51</v>
      </c>
      <c s="6" t="s">
        <v>393</v>
      </c>
      <c s="36" t="s">
        <v>136</v>
      </c>
      <c s="37">
        <v>5</v>
      </c>
      <c s="36">
        <v>0</v>
      </c>
      <c s="36">
        <f>ROUND(G232*H232,6)</f>
      </c>
      <c r="L232" s="38">
        <v>0</v>
      </c>
      <c s="32">
        <f>ROUND(ROUND(L232,2)*ROUND(G232,3),2)</f>
      </c>
      <c s="36" t="s">
        <v>90</v>
      </c>
      <c>
        <f>(M232*21)/100</f>
      </c>
      <c t="s">
        <v>27</v>
      </c>
    </row>
    <row r="233" spans="1:5" ht="12.75">
      <c r="A233" s="35" t="s">
        <v>55</v>
      </c>
      <c r="E233" s="39" t="s">
        <v>51</v>
      </c>
    </row>
    <row r="234" spans="1:5" ht="12.75">
      <c r="A234" s="35" t="s">
        <v>57</v>
      </c>
      <c r="E234" s="40" t="s">
        <v>394</v>
      </c>
    </row>
    <row r="235" spans="1:5" ht="140.25">
      <c r="A235" t="s">
        <v>59</v>
      </c>
      <c r="E235" s="39" t="s">
        <v>395</v>
      </c>
    </row>
    <row r="236" spans="1:16" ht="12.75">
      <c r="A236" t="s">
        <v>49</v>
      </c>
      <c s="34" t="s">
        <v>396</v>
      </c>
      <c s="34" t="s">
        <v>397</v>
      </c>
      <c s="35" t="s">
        <v>51</v>
      </c>
      <c s="6" t="s">
        <v>398</v>
      </c>
      <c s="36" t="s">
        <v>136</v>
      </c>
      <c s="37">
        <v>1</v>
      </c>
      <c s="36">
        <v>0</v>
      </c>
      <c s="36">
        <f>ROUND(G236*H236,6)</f>
      </c>
      <c r="L236" s="38">
        <v>0</v>
      </c>
      <c s="32">
        <f>ROUND(ROUND(L236,2)*ROUND(G236,3),2)</f>
      </c>
      <c s="36" t="s">
        <v>54</v>
      </c>
      <c>
        <f>(M236*21)/100</f>
      </c>
      <c t="s">
        <v>27</v>
      </c>
    </row>
    <row r="237" spans="1:5" ht="12.75">
      <c r="A237" s="35" t="s">
        <v>55</v>
      </c>
      <c r="E237" s="39" t="s">
        <v>51</v>
      </c>
    </row>
    <row r="238" spans="1:5" ht="12.75">
      <c r="A238" s="35" t="s">
        <v>57</v>
      </c>
      <c r="E238" s="40" t="s">
        <v>399</v>
      </c>
    </row>
    <row r="239" spans="1:5" ht="140.25">
      <c r="A239" t="s">
        <v>59</v>
      </c>
      <c r="E239" s="39" t="s">
        <v>395</v>
      </c>
    </row>
    <row r="240" spans="1:16" ht="12.75">
      <c r="A240" t="s">
        <v>49</v>
      </c>
      <c s="34" t="s">
        <v>400</v>
      </c>
      <c s="34" t="s">
        <v>401</v>
      </c>
      <c s="35" t="s">
        <v>51</v>
      </c>
      <c s="6" t="s">
        <v>402</v>
      </c>
      <c s="36" t="s">
        <v>136</v>
      </c>
      <c s="37">
        <v>1</v>
      </c>
      <c s="36">
        <v>0</v>
      </c>
      <c s="36">
        <f>ROUND(G240*H240,6)</f>
      </c>
      <c r="L240" s="38">
        <v>0</v>
      </c>
      <c s="32">
        <f>ROUND(ROUND(L240,2)*ROUND(G240,3),2)</f>
      </c>
      <c s="36" t="s">
        <v>54</v>
      </c>
      <c>
        <f>(M240*21)/100</f>
      </c>
      <c t="s">
        <v>27</v>
      </c>
    </row>
    <row r="241" spans="1:5" ht="12.75">
      <c r="A241" s="35" t="s">
        <v>55</v>
      </c>
      <c r="E241" s="39" t="s">
        <v>51</v>
      </c>
    </row>
    <row r="242" spans="1:5" ht="25.5">
      <c r="A242" s="35" t="s">
        <v>57</v>
      </c>
      <c r="E242" s="40" t="s">
        <v>403</v>
      </c>
    </row>
    <row r="243" spans="1:5" ht="280.5">
      <c r="A243" t="s">
        <v>59</v>
      </c>
      <c r="E243" s="39" t="s">
        <v>404</v>
      </c>
    </row>
    <row r="244" spans="1:16" ht="25.5">
      <c r="A244" t="s">
        <v>49</v>
      </c>
      <c s="34" t="s">
        <v>405</v>
      </c>
      <c s="34" t="s">
        <v>406</v>
      </c>
      <c s="35" t="s">
        <v>51</v>
      </c>
      <c s="6" t="s">
        <v>407</v>
      </c>
      <c s="36" t="s">
        <v>136</v>
      </c>
      <c s="37">
        <v>1</v>
      </c>
      <c s="36">
        <v>0</v>
      </c>
      <c s="36">
        <f>ROUND(G244*H244,6)</f>
      </c>
      <c r="L244" s="38">
        <v>0</v>
      </c>
      <c s="32">
        <f>ROUND(ROUND(L244,2)*ROUND(G244,3),2)</f>
      </c>
      <c s="36" t="s">
        <v>90</v>
      </c>
      <c>
        <f>(M244*21)/100</f>
      </c>
      <c t="s">
        <v>27</v>
      </c>
    </row>
    <row r="245" spans="1:5" ht="12.75">
      <c r="A245" s="35" t="s">
        <v>55</v>
      </c>
      <c r="E245" s="39" t="s">
        <v>51</v>
      </c>
    </row>
    <row r="246" spans="1:5" ht="12.75">
      <c r="A246" s="35" t="s">
        <v>57</v>
      </c>
      <c r="E246" s="40" t="s">
        <v>408</v>
      </c>
    </row>
    <row r="247" spans="1:5" ht="140.25">
      <c r="A247" t="s">
        <v>59</v>
      </c>
      <c r="E247" s="39" t="s">
        <v>409</v>
      </c>
    </row>
    <row r="248" spans="1:16" ht="12.75">
      <c r="A248" t="s">
        <v>49</v>
      </c>
      <c s="34" t="s">
        <v>410</v>
      </c>
      <c s="34" t="s">
        <v>411</v>
      </c>
      <c s="35" t="s">
        <v>51</v>
      </c>
      <c s="6" t="s">
        <v>412</v>
      </c>
      <c s="36" t="s">
        <v>136</v>
      </c>
      <c s="37">
        <v>1</v>
      </c>
      <c s="36">
        <v>0</v>
      </c>
      <c s="36">
        <f>ROUND(G248*H248,6)</f>
      </c>
      <c r="L248" s="38">
        <v>0</v>
      </c>
      <c s="32">
        <f>ROUND(ROUND(L248,2)*ROUND(G248,3),2)</f>
      </c>
      <c s="36" t="s">
        <v>90</v>
      </c>
      <c>
        <f>(M248*21)/100</f>
      </c>
      <c t="s">
        <v>27</v>
      </c>
    </row>
    <row r="249" spans="1:5" ht="12.75">
      <c r="A249" s="35" t="s">
        <v>55</v>
      </c>
      <c r="E249" s="39" t="s">
        <v>51</v>
      </c>
    </row>
    <row r="250" spans="1:5" ht="12.75">
      <c r="A250" s="35" t="s">
        <v>57</v>
      </c>
      <c r="E250" s="40" t="s">
        <v>408</v>
      </c>
    </row>
    <row r="251" spans="1:5" ht="140.25">
      <c r="A251" t="s">
        <v>59</v>
      </c>
      <c r="E251" s="39" t="s">
        <v>395</v>
      </c>
    </row>
    <row r="252" spans="1:16" ht="12.75">
      <c r="A252" t="s">
        <v>49</v>
      </c>
      <c s="34" t="s">
        <v>413</v>
      </c>
      <c s="34" t="s">
        <v>414</v>
      </c>
      <c s="35" t="s">
        <v>51</v>
      </c>
      <c s="6" t="s">
        <v>415</v>
      </c>
      <c s="36" t="s">
        <v>136</v>
      </c>
      <c s="37">
        <v>8</v>
      </c>
      <c s="36">
        <v>0</v>
      </c>
      <c s="36">
        <f>ROUND(G252*H252,6)</f>
      </c>
      <c r="L252" s="38">
        <v>0</v>
      </c>
      <c s="32">
        <f>ROUND(ROUND(L252,2)*ROUND(G252,3),2)</f>
      </c>
      <c s="36" t="s">
        <v>54</v>
      </c>
      <c>
        <f>(M252*21)/100</f>
      </c>
      <c t="s">
        <v>27</v>
      </c>
    </row>
    <row r="253" spans="1:5" ht="12.75">
      <c r="A253" s="35" t="s">
        <v>55</v>
      </c>
      <c r="E253" s="39" t="s">
        <v>51</v>
      </c>
    </row>
    <row r="254" spans="1:5" ht="12.75">
      <c r="A254" s="35" t="s">
        <v>57</v>
      </c>
      <c r="E254" s="40" t="s">
        <v>416</v>
      </c>
    </row>
    <row r="255" spans="1:5" ht="114.75">
      <c r="A255" t="s">
        <v>59</v>
      </c>
      <c r="E255" s="39" t="s">
        <v>417</v>
      </c>
    </row>
    <row r="256" spans="1:16" ht="12.75">
      <c r="A256" t="s">
        <v>49</v>
      </c>
      <c s="34" t="s">
        <v>418</v>
      </c>
      <c s="34" t="s">
        <v>419</v>
      </c>
      <c s="35" t="s">
        <v>51</v>
      </c>
      <c s="6" t="s">
        <v>420</v>
      </c>
      <c s="36" t="s">
        <v>136</v>
      </c>
      <c s="37">
        <v>4</v>
      </c>
      <c s="36">
        <v>0</v>
      </c>
      <c s="36">
        <f>ROUND(G256*H256,6)</f>
      </c>
      <c r="L256" s="38">
        <v>0</v>
      </c>
      <c s="32">
        <f>ROUND(ROUND(L256,2)*ROUND(G256,3),2)</f>
      </c>
      <c s="36" t="s">
        <v>54</v>
      </c>
      <c>
        <f>(M256*21)/100</f>
      </c>
      <c t="s">
        <v>27</v>
      </c>
    </row>
    <row r="257" spans="1:5" ht="12.75">
      <c r="A257" s="35" t="s">
        <v>55</v>
      </c>
      <c r="E257" s="39" t="s">
        <v>51</v>
      </c>
    </row>
    <row r="258" spans="1:5" ht="12.75">
      <c r="A258" s="35" t="s">
        <v>57</v>
      </c>
      <c r="E258" s="40" t="s">
        <v>421</v>
      </c>
    </row>
    <row r="259" spans="1:5" ht="12.75">
      <c r="A259" t="s">
        <v>59</v>
      </c>
      <c r="E259" s="39" t="s">
        <v>422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423</v>
      </c>
      <c s="41">
        <f>Rekapitulace!C14</f>
      </c>
      <c s="20" t="s">
        <v>0</v>
      </c>
      <c t="s">
        <v>23</v>
      </c>
      <c t="s">
        <v>27</v>
      </c>
    </row>
    <row r="4" spans="1:16" ht="32" customHeight="1">
      <c r="A4" s="24" t="s">
        <v>20</v>
      </c>
      <c s="25" t="s">
        <v>28</v>
      </c>
      <c s="27" t="s">
        <v>423</v>
      </c>
      <c r="E4" s="26" t="s">
        <v>424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COUNTIFS(L8:L100,"=0",A8:A100,"P")+COUNTIFS(L8:L100,"",A8:A100,"P")+SUM(Q8:Q100)</f>
      </c>
    </row>
    <row r="8" spans="1:13" ht="12.75">
      <c r="A8" t="s">
        <v>44</v>
      </c>
      <c r="C8" s="28" t="s">
        <v>427</v>
      </c>
      <c r="E8" s="30" t="s">
        <v>426</v>
      </c>
      <c r="J8" s="29">
        <f>0+J9+J26+J31</f>
      </c>
      <c s="29">
        <f>0+K9+K26+K31</f>
      </c>
      <c s="29">
        <f>0+L9+L26+L31</f>
      </c>
      <c s="29">
        <f>0+M9+M26+M31</f>
      </c>
    </row>
    <row r="9" spans="1:13" ht="12.75">
      <c r="A9" t="s">
        <v>46</v>
      </c>
      <c r="C9" s="31" t="s">
        <v>47</v>
      </c>
      <c r="E9" s="33" t="s">
        <v>428</v>
      </c>
      <c r="J9" s="32">
        <f>0</f>
      </c>
      <c s="32">
        <f>0</f>
      </c>
      <c s="32">
        <f>0+L10+L14+L18+L22</f>
      </c>
      <c s="32">
        <f>0+M10+M14+M18+M22</f>
      </c>
    </row>
    <row r="10" spans="1:16" ht="12.75">
      <c r="A10" t="s">
        <v>49</v>
      </c>
      <c s="34" t="s">
        <v>47</v>
      </c>
      <c s="34" t="s">
        <v>429</v>
      </c>
      <c s="35" t="s">
        <v>51</v>
      </c>
      <c s="6" t="s">
        <v>430</v>
      </c>
      <c s="36" t="s">
        <v>431</v>
      </c>
      <c s="37">
        <v>740</v>
      </c>
      <c s="36">
        <v>0</v>
      </c>
      <c s="36">
        <f>ROUND(G10*H10,6)</f>
      </c>
      <c r="L10" s="38">
        <v>0</v>
      </c>
      <c s="32">
        <f>ROUND(ROUND(L10,2)*ROUND(G10,3),2)</f>
      </c>
      <c s="36" t="s">
        <v>90</v>
      </c>
      <c>
        <f>(M10*21)/100</f>
      </c>
      <c t="s">
        <v>27</v>
      </c>
    </row>
    <row r="11" spans="1:5" ht="12.75">
      <c r="A11" s="35" t="s">
        <v>55</v>
      </c>
      <c r="E11" s="39" t="s">
        <v>51</v>
      </c>
    </row>
    <row r="12" spans="1:5" ht="12.75">
      <c r="A12" s="35" t="s">
        <v>57</v>
      </c>
      <c r="E12" s="40" t="s">
        <v>51</v>
      </c>
    </row>
    <row r="13" spans="1:5" ht="25.5">
      <c r="A13" t="s">
        <v>59</v>
      </c>
      <c r="E13" s="39" t="s">
        <v>432</v>
      </c>
    </row>
    <row r="14" spans="1:16" ht="12.75">
      <c r="A14" t="s">
        <v>49</v>
      </c>
      <c s="34" t="s">
        <v>27</v>
      </c>
      <c s="34" t="s">
        <v>433</v>
      </c>
      <c s="35" t="s">
        <v>51</v>
      </c>
      <c s="6" t="s">
        <v>434</v>
      </c>
      <c s="36" t="s">
        <v>143</v>
      </c>
      <c s="37">
        <v>90</v>
      </c>
      <c s="36">
        <v>0</v>
      </c>
      <c s="36">
        <f>ROUND(G14*H14,6)</f>
      </c>
      <c r="L14" s="38">
        <v>0</v>
      </c>
      <c s="32">
        <f>ROUND(ROUND(L14,2)*ROUND(G14,3),2)</f>
      </c>
      <c s="36" t="s">
        <v>90</v>
      </c>
      <c>
        <f>(M14*21)/100</f>
      </c>
      <c t="s">
        <v>27</v>
      </c>
    </row>
    <row r="15" spans="1:5" ht="12.75">
      <c r="A15" s="35" t="s">
        <v>55</v>
      </c>
      <c r="E15" s="39" t="s">
        <v>51</v>
      </c>
    </row>
    <row r="16" spans="1:5" ht="12.75">
      <c r="A16" s="35" t="s">
        <v>57</v>
      </c>
      <c r="E16" s="40" t="s">
        <v>51</v>
      </c>
    </row>
    <row r="17" spans="1:5" ht="318.75">
      <c r="A17" t="s">
        <v>59</v>
      </c>
      <c r="E17" s="39" t="s">
        <v>435</v>
      </c>
    </row>
    <row r="18" spans="1:16" ht="12.75">
      <c r="A18" t="s">
        <v>49</v>
      </c>
      <c s="34" t="s">
        <v>26</v>
      </c>
      <c s="34" t="s">
        <v>436</v>
      </c>
      <c s="35" t="s">
        <v>51</v>
      </c>
      <c s="6" t="s">
        <v>437</v>
      </c>
      <c s="36" t="s">
        <v>143</v>
      </c>
      <c s="37">
        <v>60</v>
      </c>
      <c s="36">
        <v>0</v>
      </c>
      <c s="36">
        <f>ROUND(G18*H18,6)</f>
      </c>
      <c r="L18" s="38">
        <v>0</v>
      </c>
      <c s="32">
        <f>ROUND(ROUND(L18,2)*ROUND(G18,3),2)</f>
      </c>
      <c s="36" t="s">
        <v>90</v>
      </c>
      <c>
        <f>(M18*21)/100</f>
      </c>
      <c t="s">
        <v>27</v>
      </c>
    </row>
    <row r="19" spans="1:5" ht="12.75">
      <c r="A19" s="35" t="s">
        <v>55</v>
      </c>
      <c r="E19" s="39" t="s">
        <v>51</v>
      </c>
    </row>
    <row r="20" spans="1:5" ht="12.75">
      <c r="A20" s="35" t="s">
        <v>57</v>
      </c>
      <c r="E20" s="40" t="s">
        <v>51</v>
      </c>
    </row>
    <row r="21" spans="1:5" ht="229.5">
      <c r="A21" t="s">
        <v>59</v>
      </c>
      <c r="E21" s="39" t="s">
        <v>438</v>
      </c>
    </row>
    <row r="22" spans="1:16" ht="12.75">
      <c r="A22" t="s">
        <v>49</v>
      </c>
      <c s="34" t="s">
        <v>70</v>
      </c>
      <c s="34" t="s">
        <v>439</v>
      </c>
      <c s="35" t="s">
        <v>51</v>
      </c>
      <c s="6" t="s">
        <v>440</v>
      </c>
      <c s="36" t="s">
        <v>143</v>
      </c>
      <c s="37">
        <v>200</v>
      </c>
      <c s="36">
        <v>0</v>
      </c>
      <c s="36">
        <f>ROUND(G22*H22,6)</f>
      </c>
      <c r="L22" s="38">
        <v>0</v>
      </c>
      <c s="32">
        <f>ROUND(ROUND(L22,2)*ROUND(G22,3),2)</f>
      </c>
      <c s="36" t="s">
        <v>90</v>
      </c>
      <c>
        <f>(M22*21)/100</f>
      </c>
      <c t="s">
        <v>27</v>
      </c>
    </row>
    <row r="23" spans="1:5" ht="12.75">
      <c r="A23" s="35" t="s">
        <v>55</v>
      </c>
      <c r="E23" s="39" t="s">
        <v>51</v>
      </c>
    </row>
    <row r="24" spans="1:5" ht="12.75">
      <c r="A24" s="35" t="s">
        <v>57</v>
      </c>
      <c r="E24" s="40" t="s">
        <v>51</v>
      </c>
    </row>
    <row r="25" spans="1:5" ht="12.75">
      <c r="A25" t="s">
        <v>59</v>
      </c>
      <c r="E25" s="39" t="s">
        <v>441</v>
      </c>
    </row>
    <row r="26" spans="1:13" ht="12.75">
      <c r="A26" t="s">
        <v>46</v>
      </c>
      <c r="C26" s="31" t="s">
        <v>27</v>
      </c>
      <c r="E26" s="33" t="s">
        <v>442</v>
      </c>
      <c r="J26" s="32">
        <f>0</f>
      </c>
      <c s="32">
        <f>0</f>
      </c>
      <c s="32">
        <f>0+L27</f>
      </c>
      <c s="32">
        <f>0+M27</f>
      </c>
    </row>
    <row r="27" spans="1:16" ht="12.75">
      <c r="A27" t="s">
        <v>49</v>
      </c>
      <c s="34" t="s">
        <v>75</v>
      </c>
      <c s="34" t="s">
        <v>443</v>
      </c>
      <c s="35" t="s">
        <v>51</v>
      </c>
      <c s="6" t="s">
        <v>444</v>
      </c>
      <c s="36" t="s">
        <v>143</v>
      </c>
      <c s="37">
        <v>6.6</v>
      </c>
      <c s="36">
        <v>0</v>
      </c>
      <c s="36">
        <f>ROUND(G27*H27,6)</f>
      </c>
      <c r="L27" s="38">
        <v>0</v>
      </c>
      <c s="32">
        <f>ROUND(ROUND(L27,2)*ROUND(G27,3),2)</f>
      </c>
      <c s="36" t="s">
        <v>90</v>
      </c>
      <c>
        <f>(M27*21)/100</f>
      </c>
      <c t="s">
        <v>27</v>
      </c>
    </row>
    <row r="28" spans="1:5" ht="12.75">
      <c r="A28" s="35" t="s">
        <v>55</v>
      </c>
      <c r="E28" s="39" t="s">
        <v>51</v>
      </c>
    </row>
    <row r="29" spans="1:5" ht="12.75">
      <c r="A29" s="35" t="s">
        <v>57</v>
      </c>
      <c r="E29" s="40" t="s">
        <v>51</v>
      </c>
    </row>
    <row r="30" spans="1:5" ht="369.75">
      <c r="A30" t="s">
        <v>59</v>
      </c>
      <c r="E30" s="39" t="s">
        <v>189</v>
      </c>
    </row>
    <row r="31" spans="1:13" ht="12.75">
      <c r="A31" t="s">
        <v>46</v>
      </c>
      <c r="C31" s="31" t="s">
        <v>133</v>
      </c>
      <c r="E31" s="33" t="s">
        <v>445</v>
      </c>
      <c r="J31" s="32">
        <f>0</f>
      </c>
      <c s="32">
        <f>0</f>
      </c>
      <c s="32">
        <f>0+L32+L36+L40+L44+L48+L52+L56+L60+L64+L68+L72+L76+L80+L84+L88+L92+L96+L100</f>
      </c>
      <c s="32">
        <f>0+M32+M36+M40+M44+M48+M52+M56+M60+M64+M68+M72+M76+M80+M84+M88+M92+M96+M100</f>
      </c>
    </row>
    <row r="32" spans="1:16" ht="12.75">
      <c r="A32" t="s">
        <v>49</v>
      </c>
      <c s="34" t="s">
        <v>126</v>
      </c>
      <c s="34" t="s">
        <v>446</v>
      </c>
      <c s="35" t="s">
        <v>51</v>
      </c>
      <c s="6" t="s">
        <v>447</v>
      </c>
      <c s="36" t="s">
        <v>218</v>
      </c>
      <c s="37">
        <v>224</v>
      </c>
      <c s="36">
        <v>0</v>
      </c>
      <c s="36">
        <f>ROUND(G32*H32,6)</f>
      </c>
      <c r="L32" s="38">
        <v>0</v>
      </c>
      <c s="32">
        <f>ROUND(ROUND(L32,2)*ROUND(G32,3),2)</f>
      </c>
      <c s="36" t="s">
        <v>90</v>
      </c>
      <c>
        <f>(M32*21)/100</f>
      </c>
      <c t="s">
        <v>27</v>
      </c>
    </row>
    <row r="33" spans="1:5" ht="12.75">
      <c r="A33" s="35" t="s">
        <v>55</v>
      </c>
      <c r="E33" s="39" t="s">
        <v>51</v>
      </c>
    </row>
    <row r="34" spans="1:5" ht="12.75">
      <c r="A34" s="35" t="s">
        <v>57</v>
      </c>
      <c r="E34" s="40" t="s">
        <v>51</v>
      </c>
    </row>
    <row r="35" spans="1:5" ht="102">
      <c r="A35" t="s">
        <v>59</v>
      </c>
      <c r="E35" s="39" t="s">
        <v>288</v>
      </c>
    </row>
    <row r="36" spans="1:16" ht="12.75">
      <c r="A36" t="s">
        <v>49</v>
      </c>
      <c s="34" t="s">
        <v>133</v>
      </c>
      <c s="34" t="s">
        <v>290</v>
      </c>
      <c s="35" t="s">
        <v>51</v>
      </c>
      <c s="6" t="s">
        <v>291</v>
      </c>
      <c s="36" t="s">
        <v>218</v>
      </c>
      <c s="37">
        <v>200</v>
      </c>
      <c s="36">
        <v>0</v>
      </c>
      <c s="36">
        <f>ROUND(G36*H36,6)</f>
      </c>
      <c r="L36" s="38">
        <v>0</v>
      </c>
      <c s="32">
        <f>ROUND(ROUND(L36,2)*ROUND(G36,3),2)</f>
      </c>
      <c s="36" t="s">
        <v>90</v>
      </c>
      <c>
        <f>(M36*21)/100</f>
      </c>
      <c t="s">
        <v>27</v>
      </c>
    </row>
    <row r="37" spans="1:5" ht="12.75">
      <c r="A37" s="35" t="s">
        <v>55</v>
      </c>
      <c r="E37" s="39" t="s">
        <v>51</v>
      </c>
    </row>
    <row r="38" spans="1:5" ht="12.75">
      <c r="A38" s="35" t="s">
        <v>57</v>
      </c>
      <c r="E38" s="40" t="s">
        <v>51</v>
      </c>
    </row>
    <row r="39" spans="1:5" ht="140.25">
      <c r="A39" t="s">
        <v>59</v>
      </c>
      <c r="E39" s="39" t="s">
        <v>292</v>
      </c>
    </row>
    <row r="40" spans="1:16" ht="25.5">
      <c r="A40" t="s">
        <v>49</v>
      </c>
      <c s="34" t="s">
        <v>140</v>
      </c>
      <c s="34" t="s">
        <v>448</v>
      </c>
      <c s="35" t="s">
        <v>51</v>
      </c>
      <c s="6" t="s">
        <v>449</v>
      </c>
      <c s="36" t="s">
        <v>218</v>
      </c>
      <c s="37">
        <v>200</v>
      </c>
      <c s="36">
        <v>0</v>
      </c>
      <c s="36">
        <f>ROUND(G40*H40,6)</f>
      </c>
      <c r="L40" s="38">
        <v>0</v>
      </c>
      <c s="32">
        <f>ROUND(ROUND(L40,2)*ROUND(G40,3),2)</f>
      </c>
      <c s="36" t="s">
        <v>90</v>
      </c>
      <c>
        <f>(M40*21)/100</f>
      </c>
      <c t="s">
        <v>27</v>
      </c>
    </row>
    <row r="41" spans="1:5" ht="12.75">
      <c r="A41" s="35" t="s">
        <v>55</v>
      </c>
      <c r="E41" s="39" t="s">
        <v>51</v>
      </c>
    </row>
    <row r="42" spans="1:5" ht="12.75">
      <c r="A42" s="35" t="s">
        <v>57</v>
      </c>
      <c r="E42" s="40" t="s">
        <v>51</v>
      </c>
    </row>
    <row r="43" spans="1:5" ht="127.5">
      <c r="A43" t="s">
        <v>59</v>
      </c>
      <c r="E43" s="39" t="s">
        <v>450</v>
      </c>
    </row>
    <row r="44" spans="1:16" ht="25.5">
      <c r="A44" t="s">
        <v>49</v>
      </c>
      <c s="34" t="s">
        <v>147</v>
      </c>
      <c s="34" t="s">
        <v>451</v>
      </c>
      <c s="35" t="s">
        <v>51</v>
      </c>
      <c s="6" t="s">
        <v>452</v>
      </c>
      <c s="36" t="s">
        <v>218</v>
      </c>
      <c s="37">
        <v>5</v>
      </c>
      <c s="36">
        <v>0</v>
      </c>
      <c s="36">
        <f>ROUND(G44*H44,6)</f>
      </c>
      <c r="L44" s="38">
        <v>0</v>
      </c>
      <c s="32">
        <f>ROUND(ROUND(L44,2)*ROUND(G44,3),2)</f>
      </c>
      <c s="36" t="s">
        <v>90</v>
      </c>
      <c>
        <f>(M44*21)/100</f>
      </c>
      <c t="s">
        <v>27</v>
      </c>
    </row>
    <row r="45" spans="1:5" ht="12.75">
      <c r="A45" s="35" t="s">
        <v>55</v>
      </c>
      <c r="E45" s="39" t="s">
        <v>51</v>
      </c>
    </row>
    <row r="46" spans="1:5" ht="12.75">
      <c r="A46" s="35" t="s">
        <v>57</v>
      </c>
      <c r="E46" s="40" t="s">
        <v>51</v>
      </c>
    </row>
    <row r="47" spans="1:5" ht="76.5">
      <c r="A47" t="s">
        <v>59</v>
      </c>
      <c r="E47" s="39" t="s">
        <v>453</v>
      </c>
    </row>
    <row r="48" spans="1:16" ht="12.75">
      <c r="A48" t="s">
        <v>49</v>
      </c>
      <c s="34" t="s">
        <v>153</v>
      </c>
      <c s="34" t="s">
        <v>454</v>
      </c>
      <c s="35" t="s">
        <v>51</v>
      </c>
      <c s="6" t="s">
        <v>455</v>
      </c>
      <c s="36" t="s">
        <v>218</v>
      </c>
      <c s="37">
        <v>224</v>
      </c>
      <c s="36">
        <v>0</v>
      </c>
      <c s="36">
        <f>ROUND(G48*H48,6)</f>
      </c>
      <c r="L48" s="38">
        <v>0</v>
      </c>
      <c s="32">
        <f>ROUND(ROUND(L48,2)*ROUND(G48,3),2)</f>
      </c>
      <c s="36" t="s">
        <v>90</v>
      </c>
      <c>
        <f>(M48*21)/100</f>
      </c>
      <c t="s">
        <v>27</v>
      </c>
    </row>
    <row r="49" spans="1:5" ht="12.75">
      <c r="A49" s="35" t="s">
        <v>55</v>
      </c>
      <c r="E49" s="39" t="s">
        <v>51</v>
      </c>
    </row>
    <row r="50" spans="1:5" ht="12.75">
      <c r="A50" s="35" t="s">
        <v>57</v>
      </c>
      <c r="E50" s="40" t="s">
        <v>51</v>
      </c>
    </row>
    <row r="51" spans="1:5" ht="127.5">
      <c r="A51" t="s">
        <v>59</v>
      </c>
      <c r="E51" s="39" t="s">
        <v>456</v>
      </c>
    </row>
    <row r="52" spans="1:16" ht="12.75">
      <c r="A52" t="s">
        <v>49</v>
      </c>
      <c s="34" t="s">
        <v>159</v>
      </c>
      <c s="34" t="s">
        <v>457</v>
      </c>
      <c s="35" t="s">
        <v>51</v>
      </c>
      <c s="6" t="s">
        <v>458</v>
      </c>
      <c s="36" t="s">
        <v>218</v>
      </c>
      <c s="37">
        <v>30</v>
      </c>
      <c s="36">
        <v>0</v>
      </c>
      <c s="36">
        <f>ROUND(G52*H52,6)</f>
      </c>
      <c r="L52" s="38">
        <v>0</v>
      </c>
      <c s="32">
        <f>ROUND(ROUND(L52,2)*ROUND(G52,3),2)</f>
      </c>
      <c s="36" t="s">
        <v>90</v>
      </c>
      <c>
        <f>(M52*21)/100</f>
      </c>
      <c t="s">
        <v>27</v>
      </c>
    </row>
    <row r="53" spans="1:5" ht="12.75">
      <c r="A53" s="35" t="s">
        <v>55</v>
      </c>
      <c r="E53" s="39" t="s">
        <v>51</v>
      </c>
    </row>
    <row r="54" spans="1:5" ht="12.75">
      <c r="A54" s="35" t="s">
        <v>57</v>
      </c>
      <c r="E54" s="40" t="s">
        <v>51</v>
      </c>
    </row>
    <row r="55" spans="1:5" ht="89.25">
      <c r="A55" t="s">
        <v>59</v>
      </c>
      <c r="E55" s="39" t="s">
        <v>459</v>
      </c>
    </row>
    <row r="56" spans="1:16" ht="12.75">
      <c r="A56" t="s">
        <v>49</v>
      </c>
      <c s="34" t="s">
        <v>165</v>
      </c>
      <c s="34" t="s">
        <v>460</v>
      </c>
      <c s="35" t="s">
        <v>51</v>
      </c>
      <c s="6" t="s">
        <v>461</v>
      </c>
      <c s="36" t="s">
        <v>218</v>
      </c>
      <c s="37">
        <v>224</v>
      </c>
      <c s="36">
        <v>0</v>
      </c>
      <c s="36">
        <f>ROUND(G56*H56,6)</f>
      </c>
      <c r="L56" s="38">
        <v>0</v>
      </c>
      <c s="32">
        <f>ROUND(ROUND(L56,2)*ROUND(G56,3),2)</f>
      </c>
      <c s="36" t="s">
        <v>90</v>
      </c>
      <c>
        <f>(M56*21)/100</f>
      </c>
      <c t="s">
        <v>27</v>
      </c>
    </row>
    <row r="57" spans="1:5" ht="12.75">
      <c r="A57" s="35" t="s">
        <v>55</v>
      </c>
      <c r="E57" s="39" t="s">
        <v>51</v>
      </c>
    </row>
    <row r="58" spans="1:5" ht="12.75">
      <c r="A58" s="35" t="s">
        <v>57</v>
      </c>
      <c r="E58" s="40" t="s">
        <v>51</v>
      </c>
    </row>
    <row r="59" spans="1:5" ht="89.25">
      <c r="A59" t="s">
        <v>59</v>
      </c>
      <c r="E59" s="39" t="s">
        <v>459</v>
      </c>
    </row>
    <row r="60" spans="1:16" ht="12.75">
      <c r="A60" t="s">
        <v>49</v>
      </c>
      <c s="34" t="s">
        <v>171</v>
      </c>
      <c s="34" t="s">
        <v>462</v>
      </c>
      <c s="35" t="s">
        <v>51</v>
      </c>
      <c s="6" t="s">
        <v>463</v>
      </c>
      <c s="36" t="s">
        <v>218</v>
      </c>
      <c s="37">
        <v>10</v>
      </c>
      <c s="36">
        <v>0</v>
      </c>
      <c s="36">
        <f>ROUND(G60*H60,6)</f>
      </c>
      <c r="L60" s="38">
        <v>0</v>
      </c>
      <c s="32">
        <f>ROUND(ROUND(L60,2)*ROUND(G60,3),2)</f>
      </c>
      <c s="36" t="s">
        <v>90</v>
      </c>
      <c>
        <f>(M60*21)/100</f>
      </c>
      <c t="s">
        <v>27</v>
      </c>
    </row>
    <row r="61" spans="1:5" ht="12.75">
      <c r="A61" s="35" t="s">
        <v>55</v>
      </c>
      <c r="E61" s="39" t="s">
        <v>51</v>
      </c>
    </row>
    <row r="62" spans="1:5" ht="12.75">
      <c r="A62" s="35" t="s">
        <v>57</v>
      </c>
      <c r="E62" s="40" t="s">
        <v>51</v>
      </c>
    </row>
    <row r="63" spans="1:5" ht="89.25">
      <c r="A63" t="s">
        <v>59</v>
      </c>
      <c r="E63" s="39" t="s">
        <v>459</v>
      </c>
    </row>
    <row r="64" spans="1:16" ht="12.75">
      <c r="A64" t="s">
        <v>49</v>
      </c>
      <c s="34" t="s">
        <v>184</v>
      </c>
      <c s="34" t="s">
        <v>464</v>
      </c>
      <c s="35" t="s">
        <v>51</v>
      </c>
      <c s="6" t="s">
        <v>465</v>
      </c>
      <c s="36" t="s">
        <v>136</v>
      </c>
      <c s="37">
        <v>8</v>
      </c>
      <c s="36">
        <v>0</v>
      </c>
      <c s="36">
        <f>ROUND(G64*H64,6)</f>
      </c>
      <c r="L64" s="38">
        <v>0</v>
      </c>
      <c s="32">
        <f>ROUND(ROUND(L64,2)*ROUND(G64,3),2)</f>
      </c>
      <c s="36" t="s">
        <v>90</v>
      </c>
      <c>
        <f>(M64*21)/100</f>
      </c>
      <c t="s">
        <v>27</v>
      </c>
    </row>
    <row r="65" spans="1:5" ht="12.75">
      <c r="A65" s="35" t="s">
        <v>55</v>
      </c>
      <c r="E65" s="39" t="s">
        <v>51</v>
      </c>
    </row>
    <row r="66" spans="1:5" ht="12.75">
      <c r="A66" s="35" t="s">
        <v>57</v>
      </c>
      <c r="E66" s="40" t="s">
        <v>51</v>
      </c>
    </row>
    <row r="67" spans="1:5" ht="114.75">
      <c r="A67" t="s">
        <v>59</v>
      </c>
      <c r="E67" s="39" t="s">
        <v>466</v>
      </c>
    </row>
    <row r="68" spans="1:16" ht="12.75">
      <c r="A68" t="s">
        <v>49</v>
      </c>
      <c s="34" t="s">
        <v>190</v>
      </c>
      <c s="34" t="s">
        <v>467</v>
      </c>
      <c s="35" t="s">
        <v>51</v>
      </c>
      <c s="6" t="s">
        <v>468</v>
      </c>
      <c s="36" t="s">
        <v>136</v>
      </c>
      <c s="37">
        <v>8</v>
      </c>
      <c s="36">
        <v>0</v>
      </c>
      <c s="36">
        <f>ROUND(G68*H68,6)</f>
      </c>
      <c r="L68" s="38">
        <v>0</v>
      </c>
      <c s="32">
        <f>ROUND(ROUND(L68,2)*ROUND(G68,3),2)</f>
      </c>
      <c s="36" t="s">
        <v>90</v>
      </c>
      <c>
        <f>(M68*21)/100</f>
      </c>
      <c t="s">
        <v>27</v>
      </c>
    </row>
    <row r="69" spans="1:5" ht="12.75">
      <c r="A69" s="35" t="s">
        <v>55</v>
      </c>
      <c r="E69" s="39" t="s">
        <v>51</v>
      </c>
    </row>
    <row r="70" spans="1:5" ht="12.75">
      <c r="A70" s="35" t="s">
        <v>57</v>
      </c>
      <c r="E70" s="40" t="s">
        <v>51</v>
      </c>
    </row>
    <row r="71" spans="1:5" ht="89.25">
      <c r="A71" t="s">
        <v>59</v>
      </c>
      <c r="E71" s="39" t="s">
        <v>469</v>
      </c>
    </row>
    <row r="72" spans="1:16" ht="12.75">
      <c r="A72" t="s">
        <v>49</v>
      </c>
      <c s="34" t="s">
        <v>196</v>
      </c>
      <c s="34" t="s">
        <v>470</v>
      </c>
      <c s="35" t="s">
        <v>51</v>
      </c>
      <c s="6" t="s">
        <v>471</v>
      </c>
      <c s="36" t="s">
        <v>136</v>
      </c>
      <c s="37">
        <v>8</v>
      </c>
      <c s="36">
        <v>0</v>
      </c>
      <c s="36">
        <f>ROUND(G72*H72,6)</f>
      </c>
      <c r="L72" s="38">
        <v>0</v>
      </c>
      <c s="32">
        <f>ROUND(ROUND(L72,2)*ROUND(G72,3),2)</f>
      </c>
      <c s="36" t="s">
        <v>90</v>
      </c>
      <c>
        <f>(M72*21)/100</f>
      </c>
      <c t="s">
        <v>27</v>
      </c>
    </row>
    <row r="73" spans="1:5" ht="12.75">
      <c r="A73" s="35" t="s">
        <v>55</v>
      </c>
      <c r="E73" s="39" t="s">
        <v>51</v>
      </c>
    </row>
    <row r="74" spans="1:5" ht="12.75">
      <c r="A74" s="35" t="s">
        <v>57</v>
      </c>
      <c r="E74" s="40" t="s">
        <v>51</v>
      </c>
    </row>
    <row r="75" spans="1:5" ht="89.25">
      <c r="A75" t="s">
        <v>59</v>
      </c>
      <c r="E75" s="39" t="s">
        <v>472</v>
      </c>
    </row>
    <row r="76" spans="1:16" ht="25.5">
      <c r="A76" t="s">
        <v>49</v>
      </c>
      <c s="34" t="s">
        <v>204</v>
      </c>
      <c s="34" t="s">
        <v>473</v>
      </c>
      <c s="35" t="s">
        <v>51</v>
      </c>
      <c s="6" t="s">
        <v>474</v>
      </c>
      <c s="36" t="s">
        <v>136</v>
      </c>
      <c s="37">
        <v>1</v>
      </c>
      <c s="36">
        <v>0</v>
      </c>
      <c s="36">
        <f>ROUND(G76*H76,6)</f>
      </c>
      <c r="L76" s="38">
        <v>0</v>
      </c>
      <c s="32">
        <f>ROUND(ROUND(L76,2)*ROUND(G76,3),2)</f>
      </c>
      <c s="36" t="s">
        <v>90</v>
      </c>
      <c>
        <f>(M76*21)/100</f>
      </c>
      <c t="s">
        <v>27</v>
      </c>
    </row>
    <row r="77" spans="1:5" ht="12.75">
      <c r="A77" s="35" t="s">
        <v>55</v>
      </c>
      <c r="E77" s="39" t="s">
        <v>51</v>
      </c>
    </row>
    <row r="78" spans="1:5" ht="12.75">
      <c r="A78" s="35" t="s">
        <v>57</v>
      </c>
      <c r="E78" s="40" t="s">
        <v>51</v>
      </c>
    </row>
    <row r="79" spans="1:5" ht="102">
      <c r="A79" t="s">
        <v>59</v>
      </c>
      <c r="E79" s="39" t="s">
        <v>475</v>
      </c>
    </row>
    <row r="80" spans="1:16" ht="25.5">
      <c r="A80" t="s">
        <v>49</v>
      </c>
      <c s="34" t="s">
        <v>210</v>
      </c>
      <c s="34" t="s">
        <v>476</v>
      </c>
      <c s="35" t="s">
        <v>51</v>
      </c>
      <c s="6" t="s">
        <v>477</v>
      </c>
      <c s="36" t="s">
        <v>136</v>
      </c>
      <c s="37">
        <v>1</v>
      </c>
      <c s="36">
        <v>0</v>
      </c>
      <c s="36">
        <f>ROUND(G80*H80,6)</f>
      </c>
      <c r="L80" s="38">
        <v>0</v>
      </c>
      <c s="32">
        <f>ROUND(ROUND(L80,2)*ROUND(G80,3),2)</f>
      </c>
      <c s="36" t="s">
        <v>90</v>
      </c>
      <c>
        <f>(M80*21)/100</f>
      </c>
      <c t="s">
        <v>27</v>
      </c>
    </row>
    <row r="81" spans="1:5" ht="12.75">
      <c r="A81" s="35" t="s">
        <v>55</v>
      </c>
      <c r="E81" s="39" t="s">
        <v>51</v>
      </c>
    </row>
    <row r="82" spans="1:5" ht="12.75">
      <c r="A82" s="35" t="s">
        <v>57</v>
      </c>
      <c r="E82" s="40" t="s">
        <v>51</v>
      </c>
    </row>
    <row r="83" spans="1:5" ht="102">
      <c r="A83" t="s">
        <v>59</v>
      </c>
      <c r="E83" s="39" t="s">
        <v>478</v>
      </c>
    </row>
    <row r="84" spans="1:16" ht="25.5">
      <c r="A84" t="s">
        <v>49</v>
      </c>
      <c s="34" t="s">
        <v>215</v>
      </c>
      <c s="34" t="s">
        <v>479</v>
      </c>
      <c s="35" t="s">
        <v>51</v>
      </c>
      <c s="6" t="s">
        <v>480</v>
      </c>
      <c s="36" t="s">
        <v>136</v>
      </c>
      <c s="37">
        <v>1</v>
      </c>
      <c s="36">
        <v>0</v>
      </c>
      <c s="36">
        <f>ROUND(G84*H84,6)</f>
      </c>
      <c r="L84" s="38">
        <v>0</v>
      </c>
      <c s="32">
        <f>ROUND(ROUND(L84,2)*ROUND(G84,3),2)</f>
      </c>
      <c s="36" t="s">
        <v>90</v>
      </c>
      <c>
        <f>(M84*21)/100</f>
      </c>
      <c t="s">
        <v>27</v>
      </c>
    </row>
    <row r="85" spans="1:5" ht="12.75">
      <c r="A85" s="35" t="s">
        <v>55</v>
      </c>
      <c r="E85" s="39" t="s">
        <v>51</v>
      </c>
    </row>
    <row r="86" spans="1:5" ht="12.75">
      <c r="A86" s="35" t="s">
        <v>57</v>
      </c>
      <c r="E86" s="40" t="s">
        <v>51</v>
      </c>
    </row>
    <row r="87" spans="1:5" ht="204">
      <c r="A87" t="s">
        <v>59</v>
      </c>
      <c r="E87" s="39" t="s">
        <v>481</v>
      </c>
    </row>
    <row r="88" spans="1:16" ht="25.5">
      <c r="A88" t="s">
        <v>49</v>
      </c>
      <c s="34" t="s">
        <v>222</v>
      </c>
      <c s="34" t="s">
        <v>482</v>
      </c>
      <c s="35" t="s">
        <v>51</v>
      </c>
      <c s="6" t="s">
        <v>483</v>
      </c>
      <c s="36" t="s">
        <v>136</v>
      </c>
      <c s="37">
        <v>2</v>
      </c>
      <c s="36">
        <v>0</v>
      </c>
      <c s="36">
        <f>ROUND(G88*H88,6)</f>
      </c>
      <c r="L88" s="38">
        <v>0</v>
      </c>
      <c s="32">
        <f>ROUND(ROUND(L88,2)*ROUND(G88,3),2)</f>
      </c>
      <c s="36" t="s">
        <v>90</v>
      </c>
      <c>
        <f>(M88*21)/100</f>
      </c>
      <c t="s">
        <v>27</v>
      </c>
    </row>
    <row r="89" spans="1:5" ht="12.75">
      <c r="A89" s="35" t="s">
        <v>55</v>
      </c>
      <c r="E89" s="39" t="s">
        <v>51</v>
      </c>
    </row>
    <row r="90" spans="1:5" ht="12.75">
      <c r="A90" s="35" t="s">
        <v>57</v>
      </c>
      <c r="E90" s="40" t="s">
        <v>51</v>
      </c>
    </row>
    <row r="91" spans="1:5" ht="204">
      <c r="A91" t="s">
        <v>59</v>
      </c>
      <c r="E91" s="39" t="s">
        <v>481</v>
      </c>
    </row>
    <row r="92" spans="1:16" ht="25.5">
      <c r="A92" t="s">
        <v>49</v>
      </c>
      <c s="34" t="s">
        <v>228</v>
      </c>
      <c s="34" t="s">
        <v>484</v>
      </c>
      <c s="35" t="s">
        <v>51</v>
      </c>
      <c s="6" t="s">
        <v>485</v>
      </c>
      <c s="36" t="s">
        <v>136</v>
      </c>
      <c s="37">
        <v>1</v>
      </c>
      <c s="36">
        <v>0</v>
      </c>
      <c s="36">
        <f>ROUND(G92*H92,6)</f>
      </c>
      <c r="L92" s="38">
        <v>0</v>
      </c>
      <c s="32">
        <f>ROUND(ROUND(L92,2)*ROUND(G92,3),2)</f>
      </c>
      <c s="36" t="s">
        <v>90</v>
      </c>
      <c>
        <f>(M92*21)/100</f>
      </c>
      <c t="s">
        <v>27</v>
      </c>
    </row>
    <row r="93" spans="1:5" ht="12.75">
      <c r="A93" s="35" t="s">
        <v>55</v>
      </c>
      <c r="E93" s="39" t="s">
        <v>51</v>
      </c>
    </row>
    <row r="94" spans="1:5" ht="12.75">
      <c r="A94" s="35" t="s">
        <v>57</v>
      </c>
      <c r="E94" s="40" t="s">
        <v>51</v>
      </c>
    </row>
    <row r="95" spans="1:5" ht="191.25">
      <c r="A95" t="s">
        <v>59</v>
      </c>
      <c r="E95" s="39" t="s">
        <v>486</v>
      </c>
    </row>
    <row r="96" spans="1:16" ht="25.5">
      <c r="A96" t="s">
        <v>49</v>
      </c>
      <c s="34" t="s">
        <v>233</v>
      </c>
      <c s="34" t="s">
        <v>487</v>
      </c>
      <c s="35" t="s">
        <v>51</v>
      </c>
      <c s="6" t="s">
        <v>488</v>
      </c>
      <c s="36" t="s">
        <v>136</v>
      </c>
      <c s="37">
        <v>1</v>
      </c>
      <c s="36">
        <v>0</v>
      </c>
      <c s="36">
        <f>ROUND(G96*H96,6)</f>
      </c>
      <c r="L96" s="38">
        <v>0</v>
      </c>
      <c s="32">
        <f>ROUND(ROUND(L96,2)*ROUND(G96,3),2)</f>
      </c>
      <c s="36" t="s">
        <v>90</v>
      </c>
      <c>
        <f>(M96*21)/100</f>
      </c>
      <c t="s">
        <v>27</v>
      </c>
    </row>
    <row r="97" spans="1:5" ht="12.75">
      <c r="A97" s="35" t="s">
        <v>55</v>
      </c>
      <c r="E97" s="39" t="s">
        <v>51</v>
      </c>
    </row>
    <row r="98" spans="1:5" ht="12.75">
      <c r="A98" s="35" t="s">
        <v>57</v>
      </c>
      <c r="E98" s="40" t="s">
        <v>51</v>
      </c>
    </row>
    <row r="99" spans="1:5" ht="114.75">
      <c r="A99" t="s">
        <v>59</v>
      </c>
      <c r="E99" s="39" t="s">
        <v>489</v>
      </c>
    </row>
    <row r="100" spans="1:16" ht="38.25">
      <c r="A100" t="s">
        <v>49</v>
      </c>
      <c s="34" t="s">
        <v>239</v>
      </c>
      <c s="34" t="s">
        <v>490</v>
      </c>
      <c s="35" t="s">
        <v>51</v>
      </c>
      <c s="6" t="s">
        <v>491</v>
      </c>
      <c s="36" t="s">
        <v>136</v>
      </c>
      <c s="37">
        <v>1</v>
      </c>
      <c s="36">
        <v>0</v>
      </c>
      <c s="36">
        <f>ROUND(G100*H100,6)</f>
      </c>
      <c r="L100" s="38">
        <v>0</v>
      </c>
      <c s="32">
        <f>ROUND(ROUND(L100,2)*ROUND(G100,3),2)</f>
      </c>
      <c s="36" t="s">
        <v>90</v>
      </c>
      <c>
        <f>(M100*21)/100</f>
      </c>
      <c t="s">
        <v>27</v>
      </c>
    </row>
    <row r="101" spans="1:5" ht="12.75">
      <c r="A101" s="35" t="s">
        <v>55</v>
      </c>
      <c r="E101" s="39" t="s">
        <v>51</v>
      </c>
    </row>
    <row r="102" spans="1:5" ht="12.75">
      <c r="A102" s="35" t="s">
        <v>57</v>
      </c>
      <c r="E102" s="40" t="s">
        <v>51</v>
      </c>
    </row>
    <row r="103" spans="1:5" ht="114.75">
      <c r="A103" t="s">
        <v>59</v>
      </c>
      <c r="E103" s="39" t="s">
        <v>489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